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4fair-playweb\nissan\"/>
    </mc:Choice>
  </mc:AlternateContent>
  <xr:revisionPtr revIDLastSave="0" documentId="8_{41A7CE2B-E481-4EA3-B806-EB58359CC21F}" xr6:coauthVersionLast="47" xr6:coauthVersionMax="47" xr10:uidLastSave="{00000000-0000-0000-0000-000000000000}"/>
  <bookViews>
    <workbookView xWindow="-28898" yWindow="4057" windowWidth="28996" windowHeight="15676" tabRatio="779" xr2:uid="{00000000-000D-0000-FFFF-FFFF00000000}"/>
  </bookViews>
  <sheets>
    <sheet name="リーグ戦15日へ変更後" sheetId="288" r:id="rId1"/>
    <sheet name="A" sheetId="251" r:id="rId2"/>
    <sheet name="B" sheetId="253" r:id="rId3"/>
    <sheet name="C" sheetId="275" r:id="rId4"/>
    <sheet name="Ⅾ" sheetId="276" r:id="rId5"/>
    <sheet name="E" sheetId="277" r:id="rId6"/>
    <sheet name="F" sheetId="278" r:id="rId7"/>
    <sheet name="G" sheetId="279" r:id="rId8"/>
    <sheet name="H" sheetId="280" r:id="rId9"/>
    <sheet name="I" sheetId="281" r:id="rId10"/>
    <sheet name="J" sheetId="282" r:id="rId11"/>
    <sheet name="K" sheetId="283" r:id="rId12"/>
    <sheet name="L" sheetId="285" r:id="rId13"/>
    <sheet name="M" sheetId="284" r:id="rId14"/>
  </sheets>
  <definedNames>
    <definedName name="Block">#REF!</definedName>
    <definedName name="ground">#REF!</definedName>
    <definedName name="_xlnm.Print_Area" localSheetId="4">Ⅾ!$A$1:$X$36</definedName>
    <definedName name="_xlnm.Print_Area" localSheetId="1">A!$A$1:$AD$42</definedName>
    <definedName name="_xlnm.Print_Area" localSheetId="2">B!$A$1:$X$36</definedName>
    <definedName name="_xlnm.Print_Area" localSheetId="3">'C'!$A$1:$AD$42</definedName>
    <definedName name="_xlnm.Print_Area" localSheetId="5">E!$A$1:$AD$42</definedName>
    <definedName name="_xlnm.Print_Area" localSheetId="6">F!$A$1:$AD$42</definedName>
    <definedName name="_xlnm.Print_Area" localSheetId="7">G!$A$1:$AD$42</definedName>
    <definedName name="_xlnm.Print_Area" localSheetId="8">H!$A$1:$AD$42</definedName>
    <definedName name="_xlnm.Print_Area" localSheetId="9">I!$A$1:$X$36</definedName>
    <definedName name="_xlnm.Print_Area" localSheetId="10">J!$A$1:$AD$42</definedName>
    <definedName name="_xlnm.Print_Area" localSheetId="11">K!$A$1:$AD$42</definedName>
    <definedName name="_xlnm.Print_Area" localSheetId="12">L!$A$1:$X$36</definedName>
    <definedName name="_xlnm.Print_Area" localSheetId="13">M!$A$1:$AD$42</definedName>
    <definedName name="_xlnm.Print_Area" localSheetId="0">リーグ戦15日へ変更後!$B$1:$AC$41</definedName>
    <definedName name="TEAM">#REF!</definedName>
    <definedName name="Time">#REF!</definedName>
  </definedNames>
  <calcPr calcId="191029"/>
</workbook>
</file>

<file path=xl/calcChain.xml><?xml version="1.0" encoding="utf-8"?>
<calcChain xmlns="http://schemas.openxmlformats.org/spreadsheetml/2006/main">
  <c r="L31" i="283" l="1"/>
  <c r="Q35" i="288"/>
  <c r="R27" i="288"/>
  <c r="B31" i="280"/>
  <c r="I21" i="275"/>
  <c r="B27" i="253"/>
  <c r="B27" i="276"/>
  <c r="B27" i="281"/>
  <c r="B27" i="285"/>
  <c r="B15" i="285"/>
  <c r="B15" i="281"/>
  <c r="B15" i="276"/>
  <c r="B15" i="253"/>
  <c r="B31" i="284"/>
  <c r="B31" i="283"/>
  <c r="B31" i="282"/>
  <c r="B31" i="279"/>
  <c r="B31" i="278"/>
  <c r="B31" i="277"/>
  <c r="B31" i="275"/>
  <c r="B31" i="251"/>
  <c r="B17" i="251"/>
  <c r="B17" i="275"/>
  <c r="B17" i="277"/>
  <c r="B17" i="278"/>
  <c r="B17" i="279"/>
  <c r="B17" i="280"/>
  <c r="B17" i="282"/>
  <c r="B17" i="283"/>
  <c r="B17" i="284"/>
  <c r="T25" i="281"/>
  <c r="T25" i="253"/>
  <c r="R31" i="285"/>
  <c r="P31" i="285"/>
  <c r="I31" i="285"/>
  <c r="M6" i="285" s="1"/>
  <c r="M5" i="285" s="1"/>
  <c r="D31" i="285"/>
  <c r="X29" i="285" s="1"/>
  <c r="W29" i="285"/>
  <c r="R29" i="285"/>
  <c r="X31" i="285" s="1"/>
  <c r="P29" i="285"/>
  <c r="I29" i="285"/>
  <c r="D29" i="285"/>
  <c r="W31" i="285" s="1"/>
  <c r="X27" i="285"/>
  <c r="W27" i="285"/>
  <c r="X23" i="285"/>
  <c r="W23" i="285"/>
  <c r="R23" i="285"/>
  <c r="P23" i="285"/>
  <c r="M8" i="285" s="1"/>
  <c r="M7" i="285" s="1"/>
  <c r="I23" i="285"/>
  <c r="O8" i="285" s="1"/>
  <c r="D23" i="285"/>
  <c r="R21" i="285"/>
  <c r="P21" i="285"/>
  <c r="J6" i="285" s="1"/>
  <c r="J5" i="285" s="1"/>
  <c r="F10" i="285" s="1"/>
  <c r="I21" i="285"/>
  <c r="L6" i="285" s="1"/>
  <c r="D21" i="285"/>
  <c r="W19" i="285"/>
  <c r="R19" i="285"/>
  <c r="X21" i="285" s="1"/>
  <c r="P19" i="285"/>
  <c r="O10" i="285" s="1"/>
  <c r="I19" i="285"/>
  <c r="D19" i="285"/>
  <c r="X17" i="285"/>
  <c r="W17" i="285"/>
  <c r="R17" i="285"/>
  <c r="X19" i="285" s="1"/>
  <c r="P17" i="285"/>
  <c r="I6" i="285" s="1"/>
  <c r="I17" i="285"/>
  <c r="G6" i="285" s="1"/>
  <c r="D17" i="285"/>
  <c r="M10" i="285"/>
  <c r="L8" i="285"/>
  <c r="J8" i="285"/>
  <c r="J7" i="285"/>
  <c r="I10" i="285" s="1"/>
  <c r="O6" i="285"/>
  <c r="M3" i="285"/>
  <c r="J3" i="285"/>
  <c r="G3" i="285"/>
  <c r="D3" i="285"/>
  <c r="B3" i="285"/>
  <c r="D15" i="285" s="1"/>
  <c r="D27" i="285" s="1"/>
  <c r="R41" i="284"/>
  <c r="P41" i="284"/>
  <c r="R8" i="284" s="1"/>
  <c r="I41" i="284"/>
  <c r="D41" i="284"/>
  <c r="AB39" i="284"/>
  <c r="W39" i="284"/>
  <c r="R39" i="284"/>
  <c r="AB41" i="284" s="1"/>
  <c r="P39" i="284"/>
  <c r="I39" i="284"/>
  <c r="D39" i="284"/>
  <c r="W41" i="284" s="1"/>
  <c r="AB37" i="284"/>
  <c r="R37" i="284"/>
  <c r="P37" i="284"/>
  <c r="I37" i="284"/>
  <c r="D37" i="284"/>
  <c r="W35" i="284"/>
  <c r="R35" i="284"/>
  <c r="P35" i="284"/>
  <c r="M8" i="284" s="1"/>
  <c r="M7" i="284" s="1"/>
  <c r="I35" i="284"/>
  <c r="O8" i="284" s="1"/>
  <c r="D35" i="284"/>
  <c r="W37" i="284" s="1"/>
  <c r="AB33" i="284"/>
  <c r="W33" i="284"/>
  <c r="R33" i="284"/>
  <c r="P33" i="284"/>
  <c r="I33" i="284"/>
  <c r="D33" i="284"/>
  <c r="AB35" i="284" s="1"/>
  <c r="AB31" i="284"/>
  <c r="W31" i="284"/>
  <c r="AB27" i="284"/>
  <c r="W27" i="284"/>
  <c r="R27" i="284"/>
  <c r="P27" i="284"/>
  <c r="P12" i="284" s="1"/>
  <c r="I27" i="284"/>
  <c r="R12" i="284" s="1"/>
  <c r="D27" i="284"/>
  <c r="AB25" i="284"/>
  <c r="W25" i="284"/>
  <c r="R25" i="284"/>
  <c r="P25" i="284"/>
  <c r="L8" i="284" s="1"/>
  <c r="I25" i="284"/>
  <c r="J8" i="284" s="1"/>
  <c r="D25" i="284"/>
  <c r="AB23" i="284"/>
  <c r="W23" i="284"/>
  <c r="R23" i="284"/>
  <c r="P23" i="284"/>
  <c r="P6" i="284" s="1"/>
  <c r="P5" i="284" s="1"/>
  <c r="I23" i="284"/>
  <c r="R6" i="284" s="1"/>
  <c r="D23" i="284"/>
  <c r="AB21" i="284"/>
  <c r="W21" i="284"/>
  <c r="R21" i="284"/>
  <c r="P21" i="284"/>
  <c r="O10" i="284" s="1"/>
  <c r="I21" i="284"/>
  <c r="M10" i="284" s="1"/>
  <c r="D21" i="284"/>
  <c r="AB19" i="284"/>
  <c r="W19" i="284"/>
  <c r="R19" i="284"/>
  <c r="P19" i="284"/>
  <c r="I6" i="284" s="1"/>
  <c r="I19" i="284"/>
  <c r="G6" i="284" s="1"/>
  <c r="G5" i="284" s="1"/>
  <c r="D19" i="284"/>
  <c r="G14" i="284"/>
  <c r="R10" i="284"/>
  <c r="P10" i="284"/>
  <c r="P9" i="284" s="1"/>
  <c r="P8" i="284"/>
  <c r="P7" i="284"/>
  <c r="I14" i="284" s="1"/>
  <c r="O6" i="284"/>
  <c r="M6" i="284"/>
  <c r="M5" i="284" s="1"/>
  <c r="L6" i="284"/>
  <c r="J6" i="284"/>
  <c r="J5" i="284" s="1"/>
  <c r="P3" i="284"/>
  <c r="M3" i="284"/>
  <c r="J3" i="284"/>
  <c r="G3" i="284"/>
  <c r="D3" i="284"/>
  <c r="B3" i="284"/>
  <c r="D17" i="284" s="1"/>
  <c r="D31" i="284" s="1"/>
  <c r="R41" i="283"/>
  <c r="P41" i="283"/>
  <c r="I41" i="283"/>
  <c r="D41" i="283"/>
  <c r="AB39" i="283"/>
  <c r="W39" i="283"/>
  <c r="R39" i="283"/>
  <c r="AB41" i="283" s="1"/>
  <c r="P39" i="283"/>
  <c r="I39" i="283"/>
  <c r="D39" i="283"/>
  <c r="W41" i="283" s="1"/>
  <c r="AB37" i="283"/>
  <c r="R37" i="283"/>
  <c r="P37" i="283"/>
  <c r="I37" i="283"/>
  <c r="D37" i="283"/>
  <c r="W35" i="283"/>
  <c r="R35" i="283"/>
  <c r="P35" i="283"/>
  <c r="I35" i="283"/>
  <c r="O8" i="283" s="1"/>
  <c r="D35" i="283"/>
  <c r="W37" i="283" s="1"/>
  <c r="AB33" i="283"/>
  <c r="W33" i="283"/>
  <c r="R33" i="283"/>
  <c r="P33" i="283"/>
  <c r="I33" i="283"/>
  <c r="D33" i="283"/>
  <c r="AB35" i="283" s="1"/>
  <c r="AB31" i="283"/>
  <c r="W31" i="283"/>
  <c r="AB27" i="283"/>
  <c r="W27" i="283"/>
  <c r="R27" i="283"/>
  <c r="P27" i="283"/>
  <c r="P12" i="283" s="1"/>
  <c r="I27" i="283"/>
  <c r="R12" i="283" s="1"/>
  <c r="D27" i="283"/>
  <c r="AB25" i="283"/>
  <c r="W25" i="283"/>
  <c r="R25" i="283"/>
  <c r="P25" i="283"/>
  <c r="L8" i="283" s="1"/>
  <c r="I25" i="283"/>
  <c r="J8" i="283" s="1"/>
  <c r="D25" i="283"/>
  <c r="AB23" i="283"/>
  <c r="W23" i="283"/>
  <c r="R23" i="283"/>
  <c r="P23" i="283"/>
  <c r="P6" i="283" s="1"/>
  <c r="P5" i="283" s="1"/>
  <c r="I23" i="283"/>
  <c r="R6" i="283" s="1"/>
  <c r="D23" i="283"/>
  <c r="AB21" i="283"/>
  <c r="W21" i="283"/>
  <c r="R21" i="283"/>
  <c r="P21" i="283"/>
  <c r="O10" i="283" s="1"/>
  <c r="I21" i="283"/>
  <c r="M10" i="283" s="1"/>
  <c r="D21" i="283"/>
  <c r="AB19" i="283"/>
  <c r="W19" i="283"/>
  <c r="R19" i="283"/>
  <c r="P19" i="283"/>
  <c r="I6" i="283" s="1"/>
  <c r="I19" i="283"/>
  <c r="G6" i="283" s="1"/>
  <c r="D19" i="283"/>
  <c r="R10" i="283"/>
  <c r="P10" i="283"/>
  <c r="P9" i="283" s="1"/>
  <c r="R8" i="283"/>
  <c r="P8" i="283"/>
  <c r="P7" i="283" s="1"/>
  <c r="M8" i="283"/>
  <c r="M7" i="283"/>
  <c r="I12" i="283" s="1"/>
  <c r="O6" i="283"/>
  <c r="M6" i="283"/>
  <c r="L6" i="283"/>
  <c r="J6" i="283"/>
  <c r="J5" i="283" s="1"/>
  <c r="M5" i="283"/>
  <c r="F12" i="283" s="1"/>
  <c r="P3" i="283"/>
  <c r="M3" i="283"/>
  <c r="J3" i="283"/>
  <c r="G3" i="283"/>
  <c r="D3" i="283"/>
  <c r="B3" i="283"/>
  <c r="D17" i="283" s="1"/>
  <c r="D31" i="283" s="1"/>
  <c r="R41" i="282"/>
  <c r="P41" i="282"/>
  <c r="I41" i="282"/>
  <c r="D41" i="282"/>
  <c r="AB39" i="282"/>
  <c r="W39" i="282"/>
  <c r="R39" i="282"/>
  <c r="AB41" i="282" s="1"/>
  <c r="P39" i="282"/>
  <c r="I39" i="282"/>
  <c r="D39" i="282"/>
  <c r="W41" i="282" s="1"/>
  <c r="AB37" i="282"/>
  <c r="R37" i="282"/>
  <c r="P37" i="282"/>
  <c r="I37" i="282"/>
  <c r="D37" i="282"/>
  <c r="W35" i="282"/>
  <c r="R35" i="282"/>
  <c r="P35" i="282"/>
  <c r="M8" i="282" s="1"/>
  <c r="M7" i="282" s="1"/>
  <c r="I35" i="282"/>
  <c r="O8" i="282" s="1"/>
  <c r="D35" i="282"/>
  <c r="W37" i="282" s="1"/>
  <c r="AB33" i="282"/>
  <c r="W33" i="282"/>
  <c r="R33" i="282"/>
  <c r="P33" i="282"/>
  <c r="I33" i="282"/>
  <c r="D33" i="282"/>
  <c r="AB35" i="282" s="1"/>
  <c r="AB31" i="282"/>
  <c r="W31" i="282"/>
  <c r="AB27" i="282"/>
  <c r="W27" i="282"/>
  <c r="R27" i="282"/>
  <c r="P27" i="282"/>
  <c r="I27" i="282"/>
  <c r="R12" i="282" s="1"/>
  <c r="D27" i="282"/>
  <c r="AB25" i="282"/>
  <c r="W25" i="282"/>
  <c r="R25" i="282"/>
  <c r="P25" i="282"/>
  <c r="L8" i="282" s="1"/>
  <c r="I25" i="282"/>
  <c r="J8" i="282" s="1"/>
  <c r="D25" i="282"/>
  <c r="AB23" i="282"/>
  <c r="W23" i="282"/>
  <c r="R23" i="282"/>
  <c r="P23" i="282"/>
  <c r="I23" i="282"/>
  <c r="D23" i="282"/>
  <c r="AB21" i="282"/>
  <c r="W21" i="282"/>
  <c r="R21" i="282"/>
  <c r="P21" i="282"/>
  <c r="O10" i="282" s="1"/>
  <c r="I21" i="282"/>
  <c r="M10" i="282" s="1"/>
  <c r="D21" i="282"/>
  <c r="AB19" i="282"/>
  <c r="W19" i="282"/>
  <c r="R19" i="282"/>
  <c r="P19" i="282"/>
  <c r="I6" i="282" s="1"/>
  <c r="I19" i="282"/>
  <c r="G6" i="282" s="1"/>
  <c r="D19" i="282"/>
  <c r="G14" i="282"/>
  <c r="P12" i="282"/>
  <c r="R10" i="282"/>
  <c r="P10" i="282"/>
  <c r="P9" i="282" s="1"/>
  <c r="R8" i="282"/>
  <c r="P8" i="282"/>
  <c r="P7" i="282"/>
  <c r="I14" i="282" s="1"/>
  <c r="R6" i="282"/>
  <c r="P6" i="282"/>
  <c r="P5" i="282" s="1"/>
  <c r="O6" i="282"/>
  <c r="M6" i="282"/>
  <c r="M5" i="282" s="1"/>
  <c r="L6" i="282"/>
  <c r="J6" i="282"/>
  <c r="J5" i="282" s="1"/>
  <c r="P3" i="282"/>
  <c r="M3" i="282"/>
  <c r="J3" i="282"/>
  <c r="G3" i="282"/>
  <c r="D3" i="282"/>
  <c r="B3" i="282"/>
  <c r="D17" i="282" s="1"/>
  <c r="D31" i="282" s="1"/>
  <c r="R31" i="281"/>
  <c r="P31" i="281"/>
  <c r="I31" i="281"/>
  <c r="M6" i="281" s="1"/>
  <c r="M5" i="281" s="1"/>
  <c r="D31" i="281"/>
  <c r="X29" i="281" s="1"/>
  <c r="W29" i="281"/>
  <c r="R29" i="281"/>
  <c r="X31" i="281" s="1"/>
  <c r="P29" i="281"/>
  <c r="I29" i="281"/>
  <c r="D29" i="281"/>
  <c r="W31" i="281" s="1"/>
  <c r="X27" i="281"/>
  <c r="W27" i="281"/>
  <c r="N27" i="281"/>
  <c r="X23" i="281"/>
  <c r="W23" i="281"/>
  <c r="R23" i="281"/>
  <c r="P23" i="281"/>
  <c r="M8" i="281" s="1"/>
  <c r="M7" i="281" s="1"/>
  <c r="I23" i="281"/>
  <c r="O8" i="281" s="1"/>
  <c r="D23" i="281"/>
  <c r="R21" i="281"/>
  <c r="P21" i="281"/>
  <c r="J6" i="281" s="1"/>
  <c r="J5" i="281" s="1"/>
  <c r="D10" i="281" s="1"/>
  <c r="I21" i="281"/>
  <c r="L6" i="281" s="1"/>
  <c r="D21" i="281"/>
  <c r="R19" i="281"/>
  <c r="X21" i="281" s="1"/>
  <c r="P19" i="281"/>
  <c r="O10" i="281" s="1"/>
  <c r="I19" i="281"/>
  <c r="M10" i="281" s="1"/>
  <c r="D19" i="281"/>
  <c r="X17" i="281"/>
  <c r="W17" i="281"/>
  <c r="R17" i="281"/>
  <c r="X19" i="281" s="1"/>
  <c r="P17" i="281"/>
  <c r="I6" i="281" s="1"/>
  <c r="I17" i="281"/>
  <c r="G6" i="281" s="1"/>
  <c r="D17" i="281"/>
  <c r="W19" i="281" s="1"/>
  <c r="L8" i="281"/>
  <c r="J8" i="281"/>
  <c r="J7" i="281"/>
  <c r="I10" i="281" s="1"/>
  <c r="O6" i="281"/>
  <c r="M3" i="281"/>
  <c r="J3" i="281"/>
  <c r="G3" i="281"/>
  <c r="D3" i="281"/>
  <c r="B3" i="281"/>
  <c r="D15" i="281" s="1"/>
  <c r="D27" i="281" s="1"/>
  <c r="R41" i="280"/>
  <c r="P41" i="280"/>
  <c r="R8" i="280" s="1"/>
  <c r="I41" i="280"/>
  <c r="D41" i="280"/>
  <c r="AB39" i="280"/>
  <c r="W39" i="280"/>
  <c r="R39" i="280"/>
  <c r="AB41" i="280" s="1"/>
  <c r="P39" i="280"/>
  <c r="I39" i="280"/>
  <c r="D39" i="280"/>
  <c r="W41" i="280" s="1"/>
  <c r="AB37" i="280"/>
  <c r="R37" i="280"/>
  <c r="P37" i="280"/>
  <c r="I37" i="280"/>
  <c r="D37" i="280"/>
  <c r="W35" i="280"/>
  <c r="R35" i="280"/>
  <c r="P35" i="280"/>
  <c r="M8" i="280" s="1"/>
  <c r="M7" i="280" s="1"/>
  <c r="I35" i="280"/>
  <c r="O8" i="280" s="1"/>
  <c r="D35" i="280"/>
  <c r="W37" i="280" s="1"/>
  <c r="AB33" i="280"/>
  <c r="W33" i="280"/>
  <c r="R33" i="280"/>
  <c r="P33" i="280"/>
  <c r="I33" i="280"/>
  <c r="D33" i="280"/>
  <c r="AB35" i="280" s="1"/>
  <c r="AB31" i="280"/>
  <c r="W31" i="280"/>
  <c r="AB27" i="280"/>
  <c r="W27" i="280"/>
  <c r="R27" i="280"/>
  <c r="P27" i="280"/>
  <c r="I27" i="280"/>
  <c r="R12" i="280" s="1"/>
  <c r="D27" i="280"/>
  <c r="AB25" i="280"/>
  <c r="W25" i="280"/>
  <c r="R25" i="280"/>
  <c r="P25" i="280"/>
  <c r="L8" i="280" s="1"/>
  <c r="I25" i="280"/>
  <c r="J8" i="280" s="1"/>
  <c r="D25" i="280"/>
  <c r="AB23" i="280"/>
  <c r="W23" i="280"/>
  <c r="R23" i="280"/>
  <c r="P23" i="280"/>
  <c r="P6" i="280" s="1"/>
  <c r="P5" i="280" s="1"/>
  <c r="I23" i="280"/>
  <c r="R6" i="280" s="1"/>
  <c r="D23" i="280"/>
  <c r="AB21" i="280"/>
  <c r="W21" i="280"/>
  <c r="R21" i="280"/>
  <c r="P21" i="280"/>
  <c r="O10" i="280" s="1"/>
  <c r="I21" i="280"/>
  <c r="M10" i="280" s="1"/>
  <c r="D21" i="280"/>
  <c r="AB19" i="280"/>
  <c r="W19" i="280"/>
  <c r="R19" i="280"/>
  <c r="P19" i="280"/>
  <c r="I6" i="280" s="1"/>
  <c r="I19" i="280"/>
  <c r="G6" i="280" s="1"/>
  <c r="D19" i="280"/>
  <c r="G14" i="280"/>
  <c r="P12" i="280"/>
  <c r="R10" i="280"/>
  <c r="P10" i="280"/>
  <c r="P9" i="280" s="1"/>
  <c r="P8" i="280"/>
  <c r="P7" i="280"/>
  <c r="I14" i="280" s="1"/>
  <c r="O6" i="280"/>
  <c r="M6" i="280"/>
  <c r="M5" i="280" s="1"/>
  <c r="L6" i="280"/>
  <c r="J6" i="280"/>
  <c r="J5" i="280" s="1"/>
  <c r="P3" i="280"/>
  <c r="M3" i="280"/>
  <c r="J3" i="280"/>
  <c r="G3" i="280"/>
  <c r="D3" i="280"/>
  <c r="B3" i="280"/>
  <c r="D17" i="280" s="1"/>
  <c r="D31" i="280" s="1"/>
  <c r="R41" i="279"/>
  <c r="P41" i="279"/>
  <c r="R8" i="279" s="1"/>
  <c r="I41" i="279"/>
  <c r="D41" i="279"/>
  <c r="AB39" i="279"/>
  <c r="W39" i="279"/>
  <c r="R39" i="279"/>
  <c r="AB41" i="279" s="1"/>
  <c r="P39" i="279"/>
  <c r="I39" i="279"/>
  <c r="D39" i="279"/>
  <c r="W41" i="279" s="1"/>
  <c r="AB37" i="279"/>
  <c r="R37" i="279"/>
  <c r="P37" i="279"/>
  <c r="I37" i="279"/>
  <c r="D37" i="279"/>
  <c r="W35" i="279"/>
  <c r="R35" i="279"/>
  <c r="P35" i="279"/>
  <c r="M8" i="279" s="1"/>
  <c r="M7" i="279" s="1"/>
  <c r="I35" i="279"/>
  <c r="O8" i="279" s="1"/>
  <c r="D35" i="279"/>
  <c r="W37" i="279" s="1"/>
  <c r="AB33" i="279"/>
  <c r="W33" i="279"/>
  <c r="R33" i="279"/>
  <c r="P33" i="279"/>
  <c r="I33" i="279"/>
  <c r="D33" i="279"/>
  <c r="AB35" i="279" s="1"/>
  <c r="AB31" i="279"/>
  <c r="W31" i="279"/>
  <c r="AB27" i="279"/>
  <c r="W27" i="279"/>
  <c r="R27" i="279"/>
  <c r="P27" i="279"/>
  <c r="P12" i="279" s="1"/>
  <c r="I27" i="279"/>
  <c r="R12" i="279" s="1"/>
  <c r="D27" i="279"/>
  <c r="AB25" i="279"/>
  <c r="W25" i="279"/>
  <c r="R25" i="279"/>
  <c r="P25" i="279"/>
  <c r="L8" i="279" s="1"/>
  <c r="I25" i="279"/>
  <c r="J8" i="279" s="1"/>
  <c r="D25" i="279"/>
  <c r="AB23" i="279"/>
  <c r="W23" i="279"/>
  <c r="R23" i="279"/>
  <c r="P23" i="279"/>
  <c r="P6" i="279" s="1"/>
  <c r="P5" i="279" s="1"/>
  <c r="I23" i="279"/>
  <c r="R6" i="279" s="1"/>
  <c r="D23" i="279"/>
  <c r="AB21" i="279"/>
  <c r="W21" i="279"/>
  <c r="R21" i="279"/>
  <c r="P21" i="279"/>
  <c r="O10" i="279" s="1"/>
  <c r="I21" i="279"/>
  <c r="M10" i="279" s="1"/>
  <c r="M9" i="279" s="1"/>
  <c r="D21" i="279"/>
  <c r="AB19" i="279"/>
  <c r="W19" i="279"/>
  <c r="R19" i="279"/>
  <c r="P19" i="279"/>
  <c r="I6" i="279" s="1"/>
  <c r="I19" i="279"/>
  <c r="G6" i="279" s="1"/>
  <c r="D19" i="279"/>
  <c r="G14" i="279"/>
  <c r="R10" i="279"/>
  <c r="P10" i="279"/>
  <c r="P9" i="279" s="1"/>
  <c r="P8" i="279"/>
  <c r="P7" i="279"/>
  <c r="I14" i="279" s="1"/>
  <c r="O6" i="279"/>
  <c r="M6" i="279"/>
  <c r="M5" i="279" s="1"/>
  <c r="L6" i="279"/>
  <c r="J6" i="279"/>
  <c r="J5" i="279" s="1"/>
  <c r="P3" i="279"/>
  <c r="M3" i="279"/>
  <c r="J3" i="279"/>
  <c r="G3" i="279"/>
  <c r="D3" i="279"/>
  <c r="B3" i="279"/>
  <c r="D17" i="279" s="1"/>
  <c r="D31" i="279" s="1"/>
  <c r="R41" i="278"/>
  <c r="P41" i="278"/>
  <c r="I41" i="278"/>
  <c r="D41" i="278"/>
  <c r="AB39" i="278"/>
  <c r="W39" i="278"/>
  <c r="R39" i="278"/>
  <c r="AB41" i="278" s="1"/>
  <c r="P39" i="278"/>
  <c r="I39" i="278"/>
  <c r="D39" i="278"/>
  <c r="W41" i="278" s="1"/>
  <c r="AB37" i="278"/>
  <c r="R37" i="278"/>
  <c r="P37" i="278"/>
  <c r="I37" i="278"/>
  <c r="D37" i="278"/>
  <c r="W35" i="278"/>
  <c r="R35" i="278"/>
  <c r="P35" i="278"/>
  <c r="M8" i="278" s="1"/>
  <c r="M7" i="278" s="1"/>
  <c r="I35" i="278"/>
  <c r="O8" i="278" s="1"/>
  <c r="D35" i="278"/>
  <c r="W37" i="278" s="1"/>
  <c r="AB33" i="278"/>
  <c r="W33" i="278"/>
  <c r="R33" i="278"/>
  <c r="P33" i="278"/>
  <c r="I33" i="278"/>
  <c r="D33" i="278"/>
  <c r="AB35" i="278" s="1"/>
  <c r="AB31" i="278"/>
  <c r="W31" i="278"/>
  <c r="AB27" i="278"/>
  <c r="W27" i="278"/>
  <c r="R27" i="278"/>
  <c r="P27" i="278"/>
  <c r="P12" i="278" s="1"/>
  <c r="I27" i="278"/>
  <c r="R12" i="278" s="1"/>
  <c r="D27" i="278"/>
  <c r="AB25" i="278"/>
  <c r="W25" i="278"/>
  <c r="R25" i="278"/>
  <c r="P25" i="278"/>
  <c r="L8" i="278" s="1"/>
  <c r="I25" i="278"/>
  <c r="J8" i="278" s="1"/>
  <c r="D25" i="278"/>
  <c r="AB23" i="278"/>
  <c r="W23" i="278"/>
  <c r="R23" i="278"/>
  <c r="P23" i="278"/>
  <c r="P6" i="278" s="1"/>
  <c r="P5" i="278" s="1"/>
  <c r="I23" i="278"/>
  <c r="R6" i="278" s="1"/>
  <c r="D23" i="278"/>
  <c r="AB21" i="278"/>
  <c r="W21" i="278"/>
  <c r="R21" i="278"/>
  <c r="P21" i="278"/>
  <c r="O10" i="278" s="1"/>
  <c r="I21" i="278"/>
  <c r="M10" i="278" s="1"/>
  <c r="D21" i="278"/>
  <c r="AB19" i="278"/>
  <c r="W19" i="278"/>
  <c r="R19" i="278"/>
  <c r="P19" i="278"/>
  <c r="I6" i="278" s="1"/>
  <c r="I19" i="278"/>
  <c r="G6" i="278" s="1"/>
  <c r="D19" i="278"/>
  <c r="G14" i="278"/>
  <c r="R10" i="278"/>
  <c r="P10" i="278"/>
  <c r="P9" i="278" s="1"/>
  <c r="R8" i="278"/>
  <c r="P8" i="278"/>
  <c r="P7" i="278"/>
  <c r="I14" i="278" s="1"/>
  <c r="O6" i="278"/>
  <c r="M6" i="278"/>
  <c r="M5" i="278" s="1"/>
  <c r="L6" i="278"/>
  <c r="J6" i="278"/>
  <c r="J5" i="278" s="1"/>
  <c r="P3" i="278"/>
  <c r="M3" i="278"/>
  <c r="J3" i="278"/>
  <c r="G3" i="278"/>
  <c r="D3" i="278"/>
  <c r="B3" i="278"/>
  <c r="D17" i="278" s="1"/>
  <c r="D31" i="278" s="1"/>
  <c r="R41" i="277"/>
  <c r="P41" i="277"/>
  <c r="R8" i="277" s="1"/>
  <c r="I41" i="277"/>
  <c r="D41" i="277"/>
  <c r="AB39" i="277"/>
  <c r="W39" i="277"/>
  <c r="R39" i="277"/>
  <c r="AB41" i="277" s="1"/>
  <c r="P39" i="277"/>
  <c r="I39" i="277"/>
  <c r="D39" i="277"/>
  <c r="W41" i="277" s="1"/>
  <c r="AB37" i="277"/>
  <c r="R37" i="277"/>
  <c r="P37" i="277"/>
  <c r="I37" i="277"/>
  <c r="D37" i="277"/>
  <c r="W35" i="277"/>
  <c r="R35" i="277"/>
  <c r="P35" i="277"/>
  <c r="I35" i="277"/>
  <c r="O8" i="277" s="1"/>
  <c r="D35" i="277"/>
  <c r="W37" i="277" s="1"/>
  <c r="AB33" i="277"/>
  <c r="W33" i="277"/>
  <c r="R33" i="277"/>
  <c r="P33" i="277"/>
  <c r="I33" i="277"/>
  <c r="D33" i="277"/>
  <c r="AB35" i="277" s="1"/>
  <c r="AB31" i="277"/>
  <c r="W31" i="277"/>
  <c r="AB27" i="277"/>
  <c r="W27" i="277"/>
  <c r="R27" i="277"/>
  <c r="P27" i="277"/>
  <c r="P12" i="277" s="1"/>
  <c r="I27" i="277"/>
  <c r="R12" i="277" s="1"/>
  <c r="D27" i="277"/>
  <c r="AB25" i="277"/>
  <c r="W25" i="277"/>
  <c r="R25" i="277"/>
  <c r="P25" i="277"/>
  <c r="L8" i="277" s="1"/>
  <c r="I25" i="277"/>
  <c r="J8" i="277" s="1"/>
  <c r="D25" i="277"/>
  <c r="AB23" i="277"/>
  <c r="W23" i="277"/>
  <c r="R23" i="277"/>
  <c r="P23" i="277"/>
  <c r="P6" i="277" s="1"/>
  <c r="P5" i="277" s="1"/>
  <c r="I23" i="277"/>
  <c r="R6" i="277" s="1"/>
  <c r="D23" i="277"/>
  <c r="AB21" i="277"/>
  <c r="W21" i="277"/>
  <c r="R21" i="277"/>
  <c r="P21" i="277"/>
  <c r="O10" i="277" s="1"/>
  <c r="I21" i="277"/>
  <c r="M10" i="277" s="1"/>
  <c r="D21" i="277"/>
  <c r="AB19" i="277"/>
  <c r="W19" i="277"/>
  <c r="R19" i="277"/>
  <c r="P19" i="277"/>
  <c r="I6" i="277" s="1"/>
  <c r="I19" i="277"/>
  <c r="G6" i="277" s="1"/>
  <c r="D19" i="277"/>
  <c r="G14" i="277"/>
  <c r="R10" i="277"/>
  <c r="P10" i="277"/>
  <c r="P9" i="277" s="1"/>
  <c r="P8" i="277"/>
  <c r="M8" i="277"/>
  <c r="P7" i="277"/>
  <c r="I14" i="277" s="1"/>
  <c r="M7" i="277"/>
  <c r="I12" i="277" s="1"/>
  <c r="O6" i="277"/>
  <c r="M6" i="277"/>
  <c r="M5" i="277" s="1"/>
  <c r="L6" i="277"/>
  <c r="J6" i="277"/>
  <c r="J5" i="277" s="1"/>
  <c r="P3" i="277"/>
  <c r="M3" i="277"/>
  <c r="J3" i="277"/>
  <c r="G3" i="277"/>
  <c r="D3" i="277"/>
  <c r="B3" i="277"/>
  <c r="D17" i="277" s="1"/>
  <c r="D31" i="277" s="1"/>
  <c r="R31" i="276"/>
  <c r="W29" i="276" s="1"/>
  <c r="P31" i="276"/>
  <c r="I31" i="276"/>
  <c r="M6" i="276" s="1"/>
  <c r="M5" i="276" s="1"/>
  <c r="D31" i="276"/>
  <c r="X29" i="276" s="1"/>
  <c r="R29" i="276"/>
  <c r="X31" i="276" s="1"/>
  <c r="P29" i="276"/>
  <c r="I29" i="276"/>
  <c r="D29" i="276"/>
  <c r="W31" i="276" s="1"/>
  <c r="X27" i="276"/>
  <c r="W27" i="276"/>
  <c r="X23" i="276"/>
  <c r="W23" i="276"/>
  <c r="R23" i="276"/>
  <c r="P23" i="276"/>
  <c r="M8" i="276" s="1"/>
  <c r="M7" i="276" s="1"/>
  <c r="I12" i="276" s="1"/>
  <c r="I23" i="276"/>
  <c r="O8" i="276" s="1"/>
  <c r="D23" i="276"/>
  <c r="R21" i="276"/>
  <c r="P21" i="276"/>
  <c r="J6" i="276" s="1"/>
  <c r="J5" i="276" s="1"/>
  <c r="F10" i="276" s="1"/>
  <c r="I21" i="276"/>
  <c r="L6" i="276" s="1"/>
  <c r="D21" i="276"/>
  <c r="R19" i="276"/>
  <c r="X21" i="276" s="1"/>
  <c r="P19" i="276"/>
  <c r="O10" i="276" s="1"/>
  <c r="I19" i="276"/>
  <c r="M10" i="276" s="1"/>
  <c r="D19" i="276"/>
  <c r="X17" i="276"/>
  <c r="W17" i="276"/>
  <c r="R17" i="276"/>
  <c r="X19" i="276" s="1"/>
  <c r="P17" i="276"/>
  <c r="I6" i="276" s="1"/>
  <c r="I17" i="276"/>
  <c r="G6" i="276" s="1"/>
  <c r="G5" i="276" s="1"/>
  <c r="D17" i="276"/>
  <c r="W19" i="276" s="1"/>
  <c r="L8" i="276"/>
  <c r="J8" i="276"/>
  <c r="J7" i="276"/>
  <c r="I10" i="276" s="1"/>
  <c r="O6" i="276"/>
  <c r="M3" i="276"/>
  <c r="J3" i="276"/>
  <c r="G3" i="276"/>
  <c r="D3" i="276"/>
  <c r="B3" i="276"/>
  <c r="D15" i="276" s="1"/>
  <c r="D27" i="276" s="1"/>
  <c r="R41" i="275"/>
  <c r="P41" i="275"/>
  <c r="I41" i="275"/>
  <c r="D41" i="275"/>
  <c r="AB39" i="275"/>
  <c r="W39" i="275"/>
  <c r="R39" i="275"/>
  <c r="AB41" i="275" s="1"/>
  <c r="P39" i="275"/>
  <c r="I39" i="275"/>
  <c r="D39" i="275"/>
  <c r="W41" i="275" s="1"/>
  <c r="AB37" i="275"/>
  <c r="R37" i="275"/>
  <c r="P37" i="275"/>
  <c r="I37" i="275"/>
  <c r="D37" i="275"/>
  <c r="W35" i="275"/>
  <c r="R35" i="275"/>
  <c r="P35" i="275"/>
  <c r="I35" i="275"/>
  <c r="D35" i="275"/>
  <c r="W37" i="275" s="1"/>
  <c r="AB33" i="275"/>
  <c r="W33" i="275"/>
  <c r="R33" i="275"/>
  <c r="P33" i="275"/>
  <c r="I33" i="275"/>
  <c r="D33" i="275"/>
  <c r="AB35" i="275" s="1"/>
  <c r="AB31" i="275"/>
  <c r="W31" i="275"/>
  <c r="AB27" i="275"/>
  <c r="W27" i="275"/>
  <c r="R27" i="275"/>
  <c r="P27" i="275"/>
  <c r="P12" i="275" s="1"/>
  <c r="I27" i="275"/>
  <c r="R12" i="275" s="1"/>
  <c r="D27" i="275"/>
  <c r="AB25" i="275"/>
  <c r="W25" i="275"/>
  <c r="R25" i="275"/>
  <c r="P25" i="275"/>
  <c r="L8" i="275" s="1"/>
  <c r="I25" i="275"/>
  <c r="J8" i="275" s="1"/>
  <c r="D25" i="275"/>
  <c r="AB23" i="275"/>
  <c r="W23" i="275"/>
  <c r="R23" i="275"/>
  <c r="P23" i="275"/>
  <c r="P6" i="275" s="1"/>
  <c r="P5" i="275" s="1"/>
  <c r="F14" i="275" s="1"/>
  <c r="I23" i="275"/>
  <c r="R6" i="275" s="1"/>
  <c r="D23" i="275"/>
  <c r="AB21" i="275"/>
  <c r="W21" i="275"/>
  <c r="R21" i="275"/>
  <c r="P21" i="275"/>
  <c r="O10" i="275" s="1"/>
  <c r="D21" i="275"/>
  <c r="AB19" i="275"/>
  <c r="W19" i="275"/>
  <c r="R19" i="275"/>
  <c r="P19" i="275"/>
  <c r="I6" i="275" s="1"/>
  <c r="I19" i="275"/>
  <c r="G6" i="275" s="1"/>
  <c r="D19" i="275"/>
  <c r="R10" i="275"/>
  <c r="P10" i="275"/>
  <c r="P9" i="275" s="1"/>
  <c r="M10" i="275"/>
  <c r="R8" i="275"/>
  <c r="P8" i="275"/>
  <c r="P7" i="275" s="1"/>
  <c r="O8" i="275"/>
  <c r="M8" i="275"/>
  <c r="M7" i="275"/>
  <c r="I12" i="275" s="1"/>
  <c r="O6" i="275"/>
  <c r="M6" i="275"/>
  <c r="L6" i="275"/>
  <c r="J6" i="275"/>
  <c r="M5" i="275"/>
  <c r="F12" i="275" s="1"/>
  <c r="J5" i="275"/>
  <c r="P3" i="275"/>
  <c r="M3" i="275"/>
  <c r="J3" i="275"/>
  <c r="G3" i="275"/>
  <c r="D3" i="275"/>
  <c r="B3" i="275"/>
  <c r="D17" i="275" s="1"/>
  <c r="D31" i="275" s="1"/>
  <c r="X27" i="253"/>
  <c r="W27" i="253"/>
  <c r="AB31" i="251"/>
  <c r="W31" i="251"/>
  <c r="P11" i="280" l="1"/>
  <c r="M14" i="280" s="1"/>
  <c r="J7" i="283"/>
  <c r="M9" i="283"/>
  <c r="G5" i="283"/>
  <c r="D8" i="283" s="1"/>
  <c r="W13" i="283"/>
  <c r="J7" i="279"/>
  <c r="I10" i="279" s="1"/>
  <c r="W7" i="279" s="1"/>
  <c r="G5" i="279"/>
  <c r="P11" i="279"/>
  <c r="O14" i="279" s="1"/>
  <c r="W11" i="279" s="1"/>
  <c r="L12" i="279"/>
  <c r="J12" i="279"/>
  <c r="J11" i="279" s="1"/>
  <c r="J7" i="284"/>
  <c r="G10" i="284" s="1"/>
  <c r="M9" i="284"/>
  <c r="L12" i="284" s="1"/>
  <c r="P11" i="284"/>
  <c r="M14" i="284" s="1"/>
  <c r="J7" i="280"/>
  <c r="G10" i="280" s="1"/>
  <c r="M9" i="280"/>
  <c r="J12" i="280" s="1"/>
  <c r="G5" i="280"/>
  <c r="J7" i="278"/>
  <c r="I10" i="278" s="1"/>
  <c r="W7" i="278" s="1"/>
  <c r="M9" i="278"/>
  <c r="G5" i="278"/>
  <c r="P11" i="278"/>
  <c r="M14" i="278" s="1"/>
  <c r="W13" i="278"/>
  <c r="L12" i="278"/>
  <c r="W9" i="278" s="1"/>
  <c r="J12" i="278"/>
  <c r="J7" i="282"/>
  <c r="I10" i="282" s="1"/>
  <c r="W7" i="282" s="1"/>
  <c r="M9" i="282"/>
  <c r="L12" i="282" s="1"/>
  <c r="G5" i="282"/>
  <c r="D8" i="282" s="1"/>
  <c r="W13" i="282"/>
  <c r="J12" i="282"/>
  <c r="J7" i="277"/>
  <c r="M9" i="277"/>
  <c r="J12" i="277" s="1"/>
  <c r="G5" i="277"/>
  <c r="F8" i="277" s="1"/>
  <c r="P11" i="277"/>
  <c r="M14" i="277" s="1"/>
  <c r="L12" i="277"/>
  <c r="M9" i="281"/>
  <c r="L12" i="281" s="1"/>
  <c r="S9" i="281" s="1"/>
  <c r="G5" i="281"/>
  <c r="D8" i="281" s="1"/>
  <c r="S11" i="281"/>
  <c r="F10" i="281"/>
  <c r="D9" i="281" s="1"/>
  <c r="J7" i="275"/>
  <c r="I10" i="275" s="1"/>
  <c r="M9" i="275"/>
  <c r="L12" i="275" s="1"/>
  <c r="W9" i="275" s="1"/>
  <c r="G5" i="275"/>
  <c r="D8" i="275" s="1"/>
  <c r="P11" i="275"/>
  <c r="O14" i="275" s="1"/>
  <c r="W11" i="275" s="1"/>
  <c r="W13" i="275"/>
  <c r="S11" i="276"/>
  <c r="M9" i="276"/>
  <c r="L12" i="276" s="1"/>
  <c r="S9" i="276" s="1"/>
  <c r="S7" i="276"/>
  <c r="G12" i="276"/>
  <c r="G11" i="276" s="1"/>
  <c r="D10" i="276"/>
  <c r="D9" i="276" s="1"/>
  <c r="M9" i="285"/>
  <c r="L12" i="285" s="1"/>
  <c r="G5" i="285"/>
  <c r="F8" i="285" s="1"/>
  <c r="S5" i="285" s="1"/>
  <c r="S11" i="285"/>
  <c r="D10" i="285"/>
  <c r="D9" i="285" s="1"/>
  <c r="F12" i="285"/>
  <c r="D12" i="285"/>
  <c r="D11" i="285" s="1"/>
  <c r="U11" i="285"/>
  <c r="S9" i="285"/>
  <c r="P5" i="285"/>
  <c r="I12" i="285"/>
  <c r="S7" i="285" s="1"/>
  <c r="G12" i="285"/>
  <c r="W21" i="285"/>
  <c r="G10" i="285"/>
  <c r="G9" i="285" s="1"/>
  <c r="J12" i="285"/>
  <c r="J11" i="285" s="1"/>
  <c r="U9" i="285" s="1"/>
  <c r="G13" i="284"/>
  <c r="F14" i="284"/>
  <c r="D14" i="284"/>
  <c r="D13" i="284" s="1"/>
  <c r="F10" i="284"/>
  <c r="D10" i="284"/>
  <c r="D9" i="284" s="1"/>
  <c r="I10" i="284"/>
  <c r="W7" i="284" s="1"/>
  <c r="F12" i="284"/>
  <c r="D12" i="284"/>
  <c r="S5" i="284"/>
  <c r="F8" i="284"/>
  <c r="D8" i="284"/>
  <c r="D7" i="284" s="1"/>
  <c r="I12" i="284"/>
  <c r="G12" i="284"/>
  <c r="W13" i="284"/>
  <c r="L14" i="284"/>
  <c r="J14" i="284"/>
  <c r="J13" i="284" s="1"/>
  <c r="J12" i="283"/>
  <c r="L12" i="283"/>
  <c r="S5" i="283"/>
  <c r="I10" i="283"/>
  <c r="W7" i="283" s="1"/>
  <c r="G10" i="283"/>
  <c r="P11" i="283"/>
  <c r="Z13" i="283" s="1"/>
  <c r="AC13" i="283" s="1"/>
  <c r="F14" i="283"/>
  <c r="D14" i="283"/>
  <c r="F10" i="283"/>
  <c r="D10" i="283"/>
  <c r="D9" i="283" s="1"/>
  <c r="L14" i="283"/>
  <c r="J14" i="283"/>
  <c r="J13" i="283" s="1"/>
  <c r="G14" i="283"/>
  <c r="G13" i="283" s="1"/>
  <c r="I14" i="283"/>
  <c r="D12" i="283"/>
  <c r="D11" i="283" s="1"/>
  <c r="G12" i="283"/>
  <c r="G11" i="283" s="1"/>
  <c r="F10" i="282"/>
  <c r="D10" i="282"/>
  <c r="D9" i="282" s="1"/>
  <c r="P11" i="282"/>
  <c r="Z13" i="282" s="1"/>
  <c r="AC13" i="282" s="1"/>
  <c r="F12" i="282"/>
  <c r="D12" i="282"/>
  <c r="D11" i="282" s="1"/>
  <c r="G13" i="282"/>
  <c r="F14" i="282"/>
  <c r="D14" i="282"/>
  <c r="I12" i="282"/>
  <c r="G12" i="282"/>
  <c r="S5" i="282"/>
  <c r="L14" i="282"/>
  <c r="J14" i="282"/>
  <c r="J13" i="282" s="1"/>
  <c r="F12" i="281"/>
  <c r="D12" i="281"/>
  <c r="D11" i="281" s="1"/>
  <c r="P5" i="281"/>
  <c r="G12" i="281"/>
  <c r="I12" i="281"/>
  <c r="S7" i="281" s="1"/>
  <c r="W21" i="281"/>
  <c r="G10" i="281"/>
  <c r="G9" i="281" s="1"/>
  <c r="J12" i="281"/>
  <c r="J11" i="281" s="1"/>
  <c r="U9" i="281" s="1"/>
  <c r="F14" i="280"/>
  <c r="Z13" i="280"/>
  <c r="D14" i="280"/>
  <c r="I10" i="280"/>
  <c r="W7" i="280" s="1"/>
  <c r="G13" i="280"/>
  <c r="F12" i="280"/>
  <c r="D12" i="280"/>
  <c r="S5" i="280"/>
  <c r="F8" i="280"/>
  <c r="D8" i="280"/>
  <c r="D7" i="280" s="1"/>
  <c r="I12" i="280"/>
  <c r="G12" i="280"/>
  <c r="G11" i="280" s="1"/>
  <c r="W13" i="280"/>
  <c r="O14" i="280"/>
  <c r="W11" i="280" s="1"/>
  <c r="F10" i="280"/>
  <c r="D10" i="280"/>
  <c r="D9" i="280" s="1"/>
  <c r="L14" i="280"/>
  <c r="J14" i="280"/>
  <c r="G13" i="279"/>
  <c r="F12" i="279"/>
  <c r="D12" i="279"/>
  <c r="I12" i="279"/>
  <c r="G12" i="279"/>
  <c r="D10" i="279"/>
  <c r="D9" i="279" s="1"/>
  <c r="F10" i="279"/>
  <c r="D8" i="279"/>
  <c r="S5" i="279"/>
  <c r="F8" i="279"/>
  <c r="W13" i="279"/>
  <c r="F14" i="279"/>
  <c r="D14" i="279"/>
  <c r="D13" i="279" s="1"/>
  <c r="L14" i="279"/>
  <c r="W9" i="279" s="1"/>
  <c r="J14" i="279"/>
  <c r="J13" i="279" s="1"/>
  <c r="G10" i="278"/>
  <c r="D10" i="278"/>
  <c r="D9" i="278" s="1"/>
  <c r="F10" i="278"/>
  <c r="G13" i="278"/>
  <c r="F14" i="278"/>
  <c r="D14" i="278"/>
  <c r="D13" i="278" s="1"/>
  <c r="S5" i="278"/>
  <c r="F8" i="278"/>
  <c r="D8" i="278"/>
  <c r="I12" i="278"/>
  <c r="G12" i="278"/>
  <c r="G11" i="278" s="1"/>
  <c r="F12" i="278"/>
  <c r="D12" i="278"/>
  <c r="D11" i="278" s="1"/>
  <c r="J14" i="278"/>
  <c r="J13" i="278" s="1"/>
  <c r="L14" i="278"/>
  <c r="D10" i="277"/>
  <c r="D9" i="277" s="1"/>
  <c r="S9" i="277" s="1"/>
  <c r="F10" i="277"/>
  <c r="F14" i="277"/>
  <c r="D14" i="277"/>
  <c r="D8" i="277"/>
  <c r="S5" i="277"/>
  <c r="W13" i="277"/>
  <c r="I10" i="277"/>
  <c r="W7" i="277" s="1"/>
  <c r="G10" i="277"/>
  <c r="G9" i="277" s="1"/>
  <c r="Z7" i="277" s="1"/>
  <c r="F12" i="277"/>
  <c r="D12" i="277"/>
  <c r="D11" i="277" s="1"/>
  <c r="G13" i="277"/>
  <c r="L14" i="277"/>
  <c r="J14" i="277"/>
  <c r="J13" i="277" s="1"/>
  <c r="G12" i="277"/>
  <c r="G11" i="277" s="1"/>
  <c r="F12" i="276"/>
  <c r="D12" i="276"/>
  <c r="D11" i="276" s="1"/>
  <c r="P9" i="276"/>
  <c r="D8" i="276"/>
  <c r="P5" i="276"/>
  <c r="F8" i="276"/>
  <c r="W21" i="276"/>
  <c r="G10" i="276"/>
  <c r="G9" i="276" s="1"/>
  <c r="J12" i="275"/>
  <c r="L14" i="275"/>
  <c r="J14" i="275"/>
  <c r="J13" i="275" s="1"/>
  <c r="I14" i="275"/>
  <c r="G14" i="275"/>
  <c r="G13" i="275" s="1"/>
  <c r="S5" i="275"/>
  <c r="F10" i="275"/>
  <c r="D10" i="275"/>
  <c r="D9" i="275" s="1"/>
  <c r="D12" i="275"/>
  <c r="D11" i="275" s="1"/>
  <c r="G12" i="275"/>
  <c r="G11" i="275" s="1"/>
  <c r="D14" i="275"/>
  <c r="D13" i="275" s="1"/>
  <c r="M13" i="280" l="1"/>
  <c r="Z11" i="280" s="1"/>
  <c r="AC11" i="280" s="1"/>
  <c r="S9" i="283"/>
  <c r="G9" i="283"/>
  <c r="Z7" i="283" s="1"/>
  <c r="AC7" i="283" s="1"/>
  <c r="F8" i="283"/>
  <c r="D7" i="283" s="1"/>
  <c r="D13" i="283"/>
  <c r="W9" i="283"/>
  <c r="Z13" i="279"/>
  <c r="G10" i="279"/>
  <c r="G9" i="279" s="1"/>
  <c r="S9" i="279" s="1"/>
  <c r="D7" i="279"/>
  <c r="M14" i="279"/>
  <c r="M13" i="279" s="1"/>
  <c r="Z11" i="279" s="1"/>
  <c r="AC11" i="279" s="1"/>
  <c r="Z9" i="279"/>
  <c r="AC9" i="279" s="1"/>
  <c r="G9" i="284"/>
  <c r="S9" i="284"/>
  <c r="W9" i="284"/>
  <c r="J12" i="284"/>
  <c r="J11" i="284" s="1"/>
  <c r="Z9" i="284" s="1"/>
  <c r="AC9" i="284" s="1"/>
  <c r="O14" i="284"/>
  <c r="W11" i="284" s="1"/>
  <c r="Z13" i="284"/>
  <c r="AC13" i="284" s="1"/>
  <c r="G9" i="280"/>
  <c r="Z7" i="280" s="1"/>
  <c r="S9" i="280"/>
  <c r="L12" i="280"/>
  <c r="W9" i="280" s="1"/>
  <c r="D13" i="280"/>
  <c r="Z5" i="280" s="1"/>
  <c r="AC13" i="280"/>
  <c r="J11" i="280"/>
  <c r="Z13" i="278"/>
  <c r="AC13" i="278" s="1"/>
  <c r="O14" i="278"/>
  <c r="W11" i="278" s="1"/>
  <c r="S9" i="278"/>
  <c r="G9" i="278"/>
  <c r="Z7" i="278" s="1"/>
  <c r="AC7" i="278" s="1"/>
  <c r="W5" i="278"/>
  <c r="D7" i="278"/>
  <c r="Z5" i="278" s="1"/>
  <c r="AC5" i="278" s="1"/>
  <c r="S11" i="278"/>
  <c r="J11" i="278"/>
  <c r="Z9" i="278" s="1"/>
  <c r="AC9" i="278" s="1"/>
  <c r="G10" i="282"/>
  <c r="G9" i="282" s="1"/>
  <c r="J11" i="282"/>
  <c r="F8" i="282"/>
  <c r="D7" i="282" s="1"/>
  <c r="S7" i="282" s="1"/>
  <c r="D13" i="282"/>
  <c r="Z9" i="282"/>
  <c r="W9" i="282"/>
  <c r="D13" i="277"/>
  <c r="W9" i="277"/>
  <c r="J11" i="277"/>
  <c r="Z9" i="277" s="1"/>
  <c r="AC9" i="277" s="1"/>
  <c r="AE9" i="277" s="1"/>
  <c r="S11" i="277"/>
  <c r="D7" i="277"/>
  <c r="O14" i="277"/>
  <c r="W11" i="277" s="1"/>
  <c r="Z13" i="277"/>
  <c r="AC13" i="277" s="1"/>
  <c r="W5" i="277"/>
  <c r="AC7" i="277"/>
  <c r="U11" i="281"/>
  <c r="W11" i="281" s="1"/>
  <c r="F8" i="281"/>
  <c r="D7" i="281"/>
  <c r="W9" i="281"/>
  <c r="W7" i="275"/>
  <c r="S9" i="275"/>
  <c r="G10" i="275"/>
  <c r="G9" i="275" s="1"/>
  <c r="J11" i="275"/>
  <c r="Z9" i="275" s="1"/>
  <c r="S11" i="275"/>
  <c r="F8" i="275"/>
  <c r="W5" i="275" s="1"/>
  <c r="D7" i="275"/>
  <c r="Z5" i="275" s="1"/>
  <c r="AC5" i="275" s="1"/>
  <c r="Z13" i="275"/>
  <c r="AC13" i="275" s="1"/>
  <c r="S13" i="275"/>
  <c r="AE13" i="275" s="1"/>
  <c r="M14" i="275"/>
  <c r="M13" i="275" s="1"/>
  <c r="Z11" i="275" s="1"/>
  <c r="AC11" i="275" s="1"/>
  <c r="Z7" i="275"/>
  <c r="D7" i="276"/>
  <c r="U5" i="276" s="1"/>
  <c r="U11" i="276"/>
  <c r="W11" i="276" s="1"/>
  <c r="J12" i="276"/>
  <c r="J11" i="276" s="1"/>
  <c r="U9" i="276" s="1"/>
  <c r="W9" i="276" s="1"/>
  <c r="Y9" i="276" s="1"/>
  <c r="P11" i="276"/>
  <c r="U7" i="276"/>
  <c r="W7" i="276" s="1"/>
  <c r="G11" i="285"/>
  <c r="U7" i="285" s="1"/>
  <c r="W7" i="285" s="1"/>
  <c r="D8" i="285"/>
  <c r="D7" i="285" s="1"/>
  <c r="W11" i="285"/>
  <c r="P11" i="285"/>
  <c r="Y11" i="285" s="1"/>
  <c r="W9" i="285"/>
  <c r="P9" i="285"/>
  <c r="Y9" i="285" s="1"/>
  <c r="X9" i="285" s="1"/>
  <c r="P7" i="285"/>
  <c r="U5" i="285"/>
  <c r="W5" i="285" s="1"/>
  <c r="Y5" i="285" s="1"/>
  <c r="D11" i="284"/>
  <c r="S11" i="284" s="1"/>
  <c r="G11" i="284"/>
  <c r="Z7" i="284" s="1"/>
  <c r="AC7" i="284" s="1"/>
  <c r="S7" i="284"/>
  <c r="Z5" i="284"/>
  <c r="W5" i="284"/>
  <c r="S11" i="283"/>
  <c r="O14" i="283"/>
  <c r="W11" i="283" s="1"/>
  <c r="M14" i="283"/>
  <c r="J11" i="283"/>
  <c r="Z9" i="283" s="1"/>
  <c r="O14" i="282"/>
  <c r="W11" i="282" s="1"/>
  <c r="M14" i="282"/>
  <c r="M13" i="282" s="1"/>
  <c r="Z11" i="282" s="1"/>
  <c r="S9" i="282"/>
  <c r="S11" i="282"/>
  <c r="G11" i="282"/>
  <c r="Z7" i="282" s="1"/>
  <c r="AC7" i="282" s="1"/>
  <c r="G11" i="281"/>
  <c r="U7" i="281" s="1"/>
  <c r="W7" i="281" s="1"/>
  <c r="S5" i="281"/>
  <c r="P9" i="281"/>
  <c r="P11" i="281"/>
  <c r="Y11" i="281" s="1"/>
  <c r="P7" i="281"/>
  <c r="U5" i="281"/>
  <c r="AC7" i="280"/>
  <c r="S7" i="280"/>
  <c r="AE7" i="280" s="1"/>
  <c r="W5" i="280"/>
  <c r="S13" i="280"/>
  <c r="AE13" i="280" s="1"/>
  <c r="J13" i="280"/>
  <c r="D11" i="280"/>
  <c r="S11" i="280" s="1"/>
  <c r="AC13" i="279"/>
  <c r="W5" i="279"/>
  <c r="G11" i="279"/>
  <c r="S7" i="279"/>
  <c r="D11" i="279"/>
  <c r="S11" i="279" s="1"/>
  <c r="S7" i="278"/>
  <c r="S7" i="277"/>
  <c r="AE7" i="277" s="1"/>
  <c r="S5" i="276"/>
  <c r="P7" i="276"/>
  <c r="Y7" i="276" s="1"/>
  <c r="AC9" i="275"/>
  <c r="S7" i="275"/>
  <c r="S7" i="283" l="1"/>
  <c r="AE7" i="283" s="1"/>
  <c r="Z5" i="283"/>
  <c r="W5" i="283"/>
  <c r="AC5" i="283" s="1"/>
  <c r="AE5" i="283" s="1"/>
  <c r="AC9" i="283"/>
  <c r="AE9" i="283" s="1"/>
  <c r="Z7" i="279"/>
  <c r="AC7" i="279" s="1"/>
  <c r="AE7" i="279" s="1"/>
  <c r="AE9" i="279"/>
  <c r="AE11" i="279"/>
  <c r="S13" i="279"/>
  <c r="AE13" i="279" s="1"/>
  <c r="M13" i="284"/>
  <c r="Z11" i="284" s="1"/>
  <c r="AC11" i="284" s="1"/>
  <c r="AE11" i="284" s="1"/>
  <c r="AE9" i="284"/>
  <c r="AE11" i="280"/>
  <c r="Z9" i="280"/>
  <c r="AC9" i="280" s="1"/>
  <c r="AE9" i="280" s="1"/>
  <c r="AC5" i="280"/>
  <c r="AE5" i="280" s="1"/>
  <c r="M13" i="278"/>
  <c r="AE7" i="278"/>
  <c r="AE9" i="278"/>
  <c r="W5" i="282"/>
  <c r="Z5" i="282"/>
  <c r="AC9" i="282"/>
  <c r="AE9" i="282" s="1"/>
  <c r="Z5" i="277"/>
  <c r="AC5" i="277" s="1"/>
  <c r="AE5" i="277" s="1"/>
  <c r="M13" i="277"/>
  <c r="Y9" i="281"/>
  <c r="W5" i="281"/>
  <c r="Y5" i="281" s="1"/>
  <c r="AE11" i="275"/>
  <c r="AE9" i="275"/>
  <c r="AC7" i="275"/>
  <c r="AE7" i="275" s="1"/>
  <c r="AC15" i="275"/>
  <c r="Y11" i="276"/>
  <c r="X11" i="276" s="1"/>
  <c r="Y7" i="285"/>
  <c r="X7" i="285" s="1"/>
  <c r="X5" i="285"/>
  <c r="AC5" i="284"/>
  <c r="S13" i="284"/>
  <c r="AE13" i="284" s="1"/>
  <c r="AE7" i="284"/>
  <c r="M13" i="283"/>
  <c r="AC11" i="282"/>
  <c r="AE7" i="282"/>
  <c r="S13" i="282"/>
  <c r="AE13" i="282" s="1"/>
  <c r="Y7" i="281"/>
  <c r="X7" i="281" s="1"/>
  <c r="Z5" i="279"/>
  <c r="AC5" i="279" s="1"/>
  <c r="AE5" i="278"/>
  <c r="W5" i="276"/>
  <c r="Y5" i="276" s="1"/>
  <c r="X5" i="276" s="1"/>
  <c r="AE5" i="275"/>
  <c r="AD5" i="280" l="1"/>
  <c r="AD13" i="280"/>
  <c r="AC15" i="280"/>
  <c r="AD11" i="280"/>
  <c r="AD7" i="280"/>
  <c r="AD9" i="280"/>
  <c r="Z11" i="278"/>
  <c r="AC11" i="278" s="1"/>
  <c r="S13" i="278"/>
  <c r="AE13" i="278" s="1"/>
  <c r="AC5" i="282"/>
  <c r="AE5" i="282" s="1"/>
  <c r="AE11" i="282"/>
  <c r="Z11" i="277"/>
  <c r="AC11" i="277" s="1"/>
  <c r="S13" i="277"/>
  <c r="AE13" i="277" s="1"/>
  <c r="X5" i="281"/>
  <c r="X9" i="281"/>
  <c r="X11" i="281"/>
  <c r="AD5" i="275"/>
  <c r="AD9" i="275"/>
  <c r="X7" i="276"/>
  <c r="X9" i="276"/>
  <c r="X11" i="285"/>
  <c r="AC15" i="284"/>
  <c r="AE5" i="284"/>
  <c r="AD7" i="284" s="1"/>
  <c r="AD11" i="284"/>
  <c r="Z11" i="283"/>
  <c r="AC11" i="283" s="1"/>
  <c r="S13" i="283"/>
  <c r="AE13" i="283" s="1"/>
  <c r="AC15" i="279"/>
  <c r="AE5" i="279"/>
  <c r="AD7" i="279"/>
  <c r="AD11" i="275"/>
  <c r="AD13" i="275"/>
  <c r="AD7" i="275"/>
  <c r="AC15" i="278" l="1"/>
  <c r="AE11" i="278"/>
  <c r="AD11" i="282"/>
  <c r="AC15" i="282"/>
  <c r="AD9" i="282"/>
  <c r="AD7" i="282"/>
  <c r="AD5" i="282"/>
  <c r="AD13" i="282"/>
  <c r="AE11" i="277"/>
  <c r="AD13" i="277" s="1"/>
  <c r="AC15" i="277"/>
  <c r="AD5" i="284"/>
  <c r="AD9" i="284"/>
  <c r="AD13" i="284"/>
  <c r="AE11" i="283"/>
  <c r="AC15" i="283"/>
  <c r="AD5" i="279"/>
  <c r="AD13" i="279"/>
  <c r="AD9" i="279"/>
  <c r="AD11" i="279"/>
  <c r="AD5" i="278" l="1"/>
  <c r="AD11" i="278"/>
  <c r="AD9" i="278"/>
  <c r="AD7" i="278"/>
  <c r="AD13" i="278"/>
  <c r="AD7" i="277"/>
  <c r="AD9" i="277"/>
  <c r="AD5" i="277"/>
  <c r="AD11" i="277"/>
  <c r="AD11" i="283"/>
  <c r="AD5" i="283"/>
  <c r="AD7" i="283"/>
  <c r="AD9" i="283"/>
  <c r="AD13" i="283"/>
  <c r="X23" i="253"/>
  <c r="W23" i="253"/>
  <c r="X17" i="253"/>
  <c r="W17" i="253"/>
  <c r="B3" i="251"/>
  <c r="R31" i="253"/>
  <c r="W29" i="253" s="1"/>
  <c r="R29" i="253"/>
  <c r="X31" i="253" s="1"/>
  <c r="D31" i="253"/>
  <c r="X29" i="253" s="1"/>
  <c r="D29" i="253"/>
  <c r="W31" i="253" s="1"/>
  <c r="D23" i="253"/>
  <c r="R21" i="253"/>
  <c r="D21" i="253"/>
  <c r="R19" i="253"/>
  <c r="X21" i="253" s="1"/>
  <c r="D19" i="253"/>
  <c r="R17" i="253"/>
  <c r="W21" i="253" s="1"/>
  <c r="D17" i="253"/>
  <c r="W19" i="253" s="1"/>
  <c r="P31" i="253"/>
  <c r="O6" i="253" s="1"/>
  <c r="I31" i="253"/>
  <c r="M6" i="253" s="1"/>
  <c r="P29" i="253"/>
  <c r="L8" i="253" s="1"/>
  <c r="I29" i="253"/>
  <c r="J8" i="253" s="1"/>
  <c r="R23" i="253"/>
  <c r="P23" i="253"/>
  <c r="M8" i="253" s="1"/>
  <c r="I23" i="253"/>
  <c r="O8" i="253" s="1"/>
  <c r="P21" i="253"/>
  <c r="J6" i="253" s="1"/>
  <c r="I21" i="253"/>
  <c r="L6" i="253" s="1"/>
  <c r="P19" i="253"/>
  <c r="O10" i="253" s="1"/>
  <c r="I19" i="253"/>
  <c r="M10" i="253" s="1"/>
  <c r="P17" i="253"/>
  <c r="I6" i="253" s="1"/>
  <c r="I17" i="253"/>
  <c r="G6" i="253" s="1"/>
  <c r="M3" i="253"/>
  <c r="J3" i="253"/>
  <c r="G3" i="253"/>
  <c r="D3" i="253"/>
  <c r="B3" i="253"/>
  <c r="L31" i="251"/>
  <c r="D33" i="251"/>
  <c r="AB35" i="251" s="1"/>
  <c r="I33" i="251"/>
  <c r="J6" i="251" s="1"/>
  <c r="P33" i="251"/>
  <c r="L6" i="251" s="1"/>
  <c r="R33" i="251"/>
  <c r="D35" i="251"/>
  <c r="W37" i="251" s="1"/>
  <c r="I35" i="251"/>
  <c r="O8" i="251" s="1"/>
  <c r="P35" i="251"/>
  <c r="M8" i="251" s="1"/>
  <c r="R35" i="251"/>
  <c r="D37" i="251"/>
  <c r="I37" i="251"/>
  <c r="R10" i="251" s="1"/>
  <c r="P37" i="251"/>
  <c r="P10" i="251" s="1"/>
  <c r="R37" i="251"/>
  <c r="D39" i="251"/>
  <c r="W41" i="251" s="1"/>
  <c r="I39" i="251"/>
  <c r="M6" i="251" s="1"/>
  <c r="P39" i="251"/>
  <c r="O6" i="251" s="1"/>
  <c r="R39" i="251"/>
  <c r="AB41" i="251" s="1"/>
  <c r="D41" i="251"/>
  <c r="I41" i="251"/>
  <c r="P8" i="251" s="1"/>
  <c r="P41" i="251"/>
  <c r="R8" i="251" s="1"/>
  <c r="R41" i="251"/>
  <c r="AB39" i="251"/>
  <c r="W39" i="251"/>
  <c r="AB37" i="251"/>
  <c r="W35" i="251"/>
  <c r="AB33" i="251"/>
  <c r="W33" i="251"/>
  <c r="AB27" i="251"/>
  <c r="W27" i="251"/>
  <c r="R27" i="251"/>
  <c r="AB25" i="251"/>
  <c r="W25" i="251"/>
  <c r="R25" i="251"/>
  <c r="AB23" i="251"/>
  <c r="W23" i="251"/>
  <c r="R23" i="251"/>
  <c r="AB21" i="251"/>
  <c r="W21" i="251"/>
  <c r="R21" i="251"/>
  <c r="AB19" i="251"/>
  <c r="W19" i="251"/>
  <c r="R19" i="251"/>
  <c r="D27" i="251"/>
  <c r="D25" i="251"/>
  <c r="D23" i="251"/>
  <c r="D21" i="251"/>
  <c r="D19" i="251"/>
  <c r="P27" i="251"/>
  <c r="P12" i="251" s="1"/>
  <c r="I27" i="251"/>
  <c r="R12" i="251" s="1"/>
  <c r="P25" i="251"/>
  <c r="L8" i="251" s="1"/>
  <c r="I25" i="251"/>
  <c r="J8" i="251" s="1"/>
  <c r="P23" i="251"/>
  <c r="P6" i="251" s="1"/>
  <c r="I23" i="251"/>
  <c r="R6" i="251" s="1"/>
  <c r="P21" i="251"/>
  <c r="O10" i="251" s="1"/>
  <c r="I21" i="251"/>
  <c r="M10" i="251" s="1"/>
  <c r="P19" i="251"/>
  <c r="I19" i="251"/>
  <c r="G6" i="251" s="1"/>
  <c r="M7" i="253" l="1"/>
  <c r="I12" i="253" s="1"/>
  <c r="J7" i="251"/>
  <c r="I10" i="251" s="1"/>
  <c r="M5" i="253"/>
  <c r="D12" i="253" s="1"/>
  <c r="J7" i="253"/>
  <c r="G10" i="253" s="1"/>
  <c r="J5" i="253"/>
  <c r="D10" i="253" s="1"/>
  <c r="S11" i="253"/>
  <c r="X19" i="253"/>
  <c r="M9" i="253"/>
  <c r="J12" i="253" s="1"/>
  <c r="G5" i="253"/>
  <c r="D15" i="253"/>
  <c r="D27" i="253" s="1"/>
  <c r="W13" i="251"/>
  <c r="M5" i="251"/>
  <c r="D12" i="251" s="1"/>
  <c r="J5" i="251"/>
  <c r="F10" i="251" s="1"/>
  <c r="I6" i="251"/>
  <c r="G5" i="251" s="1"/>
  <c r="D8" i="251" s="1"/>
  <c r="M7" i="251"/>
  <c r="I12" i="251" s="1"/>
  <c r="P11" i="251"/>
  <c r="M14" i="251" s="1"/>
  <c r="P5" i="251"/>
  <c r="D14" i="251" s="1"/>
  <c r="M9" i="251"/>
  <c r="L12" i="251" s="1"/>
  <c r="P7" i="251"/>
  <c r="P9" i="251"/>
  <c r="P5" i="253" l="1"/>
  <c r="I10" i="253"/>
  <c r="G9" i="253" s="1"/>
  <c r="G10" i="251"/>
  <c r="G9" i="251" s="1"/>
  <c r="G12" i="253"/>
  <c r="G11" i="253" s="1"/>
  <c r="U7" i="253" s="1"/>
  <c r="F10" i="253"/>
  <c r="D9" i="253" s="1"/>
  <c r="S5" i="251"/>
  <c r="F12" i="253"/>
  <c r="D11" i="253" s="1"/>
  <c r="U11" i="253"/>
  <c r="W11" i="253" s="1"/>
  <c r="L12" i="253"/>
  <c r="S9" i="253" s="1"/>
  <c r="F8" i="253"/>
  <c r="D8" i="253"/>
  <c r="D10" i="251"/>
  <c r="D9" i="251" s="1"/>
  <c r="F14" i="251"/>
  <c r="D13" i="251" s="1"/>
  <c r="G12" i="251"/>
  <c r="G11" i="251" s="1"/>
  <c r="F12" i="251"/>
  <c r="D11" i="251" s="1"/>
  <c r="O14" i="251"/>
  <c r="W11" i="251" s="1"/>
  <c r="J12" i="251"/>
  <c r="J11" i="251" s="1"/>
  <c r="F8" i="251"/>
  <c r="D7" i="251" s="1"/>
  <c r="L14" i="251"/>
  <c r="W9" i="251" s="1"/>
  <c r="J14" i="251"/>
  <c r="G14" i="251"/>
  <c r="I14" i="251"/>
  <c r="W7" i="251" s="1"/>
  <c r="Z13" i="251"/>
  <c r="AC13" i="251" s="1"/>
  <c r="P9" i="253" l="1"/>
  <c r="S7" i="253"/>
  <c r="S5" i="253"/>
  <c r="J11" i="253"/>
  <c r="U9" i="253" s="1"/>
  <c r="W9" i="253" s="1"/>
  <c r="D7" i="253"/>
  <c r="W5" i="251"/>
  <c r="S9" i="251"/>
  <c r="Z5" i="251"/>
  <c r="M13" i="251"/>
  <c r="Z11" i="251" s="1"/>
  <c r="AC11" i="251" s="1"/>
  <c r="S7" i="251"/>
  <c r="G13" i="251"/>
  <c r="J13" i="251"/>
  <c r="Z9" i="251" s="1"/>
  <c r="AC9" i="251" s="1"/>
  <c r="S11" i="251"/>
  <c r="P7" i="253" l="1"/>
  <c r="U5" i="253"/>
  <c r="W5" i="253" s="1"/>
  <c r="Y5" i="253" s="1"/>
  <c r="W7" i="253"/>
  <c r="P11" i="253"/>
  <c r="Y11" i="253" s="1"/>
  <c r="Y9" i="253"/>
  <c r="AE11" i="251"/>
  <c r="AE9" i="251"/>
  <c r="AC5" i="251"/>
  <c r="AE5" i="251" s="1"/>
  <c r="S13" i="251"/>
  <c r="AE13" i="251" s="1"/>
  <c r="Z7" i="251"/>
  <c r="AC7" i="251" s="1"/>
  <c r="AE7" i="251" s="1"/>
  <c r="Y7" i="253" l="1"/>
  <c r="X7" i="253" s="1"/>
  <c r="X9" i="253"/>
  <c r="X11" i="253"/>
  <c r="X5" i="253"/>
  <c r="AD5" i="251"/>
  <c r="AD7" i="251"/>
  <c r="AD13" i="251"/>
  <c r="AD11" i="251"/>
  <c r="AC15" i="251"/>
  <c r="AD9" i="251"/>
  <c r="J3" i="251" l="1"/>
  <c r="G3" i="251"/>
  <c r="P3" i="251"/>
  <c r="M3" i="251" l="1"/>
  <c r="D3" i="251"/>
  <c r="D17" i="251" l="1"/>
  <c r="D31" i="25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鈴木和幸</author>
  </authors>
  <commentList>
    <comment ref="B5" authorId="0" shapeId="0" xr:uid="{AE08BE66-504C-4129-8346-E6091CE530A7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7" authorId="0" shapeId="0" xr:uid="{3BF204E1-4F06-454A-B498-94D8DDE0CC35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9" authorId="0" shapeId="0" xr:uid="{FF57BD54-68AB-46AC-8A53-F98E17049A54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11" authorId="0" shapeId="0" xr:uid="{E495F8FB-7494-4A22-8097-EF63DC7D7B0F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13" authorId="0" shapeId="0" xr:uid="{0F2C49A2-31D5-4F6A-BF24-4E610B3D6AAE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鈴木和幸</author>
  </authors>
  <commentList>
    <comment ref="B5" authorId="0" shapeId="0" xr:uid="{C0FBF88C-2970-4F61-8F53-8E6B5225E9EA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7" authorId="0" shapeId="0" xr:uid="{3705737D-C7B3-40D4-B0E8-B11442C6E8F2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9" authorId="0" shapeId="0" xr:uid="{DFD830F6-51F6-4DA9-96FD-160B3D14F6A0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11" authorId="0" shapeId="0" xr:uid="{A81DE190-31CC-4976-93ED-D0F5918C6589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13" authorId="0" shapeId="0" xr:uid="{CA8F0D9C-9725-47A9-BA61-B95FDFB1B36D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鈴木和幸</author>
  </authors>
  <commentList>
    <comment ref="B5" authorId="0" shapeId="0" xr:uid="{47508E25-B90B-4BF8-9492-29DBEF932A3D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7" authorId="0" shapeId="0" xr:uid="{CBD9D799-792A-419D-AB45-2531F58FB0F0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9" authorId="0" shapeId="0" xr:uid="{8BCC80BA-B684-434F-BAE5-7D93CA861008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11" authorId="0" shapeId="0" xr:uid="{A186B516-2AB1-41CA-B4F1-AD691B7FE790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13" authorId="0" shapeId="0" xr:uid="{7FC56919-7A3F-488C-9964-85CC36AD3BD1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鈴木和幸</author>
  </authors>
  <commentList>
    <comment ref="AD4" authorId="0" shapeId="0" xr:uid="{74A5EBBA-6A4A-4F58-AFCF-D5E87C8DF8A0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5" authorId="0" shapeId="0" xr:uid="{0635F179-9DE1-4167-9B0A-181552670360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鈴木和幸</author>
  </authors>
  <commentList>
    <comment ref="B5" authorId="0" shapeId="0" xr:uid="{331EE48B-716C-408B-819B-05C07C78B023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7" authorId="0" shapeId="0" xr:uid="{9253DDFE-789A-4F32-B2EA-548030EEC1ED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9" authorId="0" shapeId="0" xr:uid="{F50E03DF-03EC-4FE7-849F-82F7C0431A81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11" authorId="0" shapeId="0" xr:uid="{7BAD4025-50E3-4CD5-B9DF-7DDB33E22835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13" authorId="0" shapeId="0" xr:uid="{29A7E1FD-D0B4-43C1-95CB-1EE3FD950214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鈴木和幸</author>
  </authors>
  <commentList>
    <comment ref="AD4" authorId="0" shapeId="0" xr:uid="{F7B90143-ABFC-480F-9AE5-BC96AC6795C5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5" authorId="0" shapeId="0" xr:uid="{893B7C65-66BA-4F4F-B4BA-06228B48CB1C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鈴木和幸</author>
  </authors>
  <commentList>
    <comment ref="B5" authorId="0" shapeId="0" xr:uid="{402A1AEB-317C-4C00-BBE0-D41F2F177256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7" authorId="0" shapeId="0" xr:uid="{730F0459-AFE3-4BBC-A4F6-A091204675A2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9" authorId="0" shapeId="0" xr:uid="{7A2B671E-0DD8-432C-AB4B-8E7A5B4481ED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11" authorId="0" shapeId="0" xr:uid="{3CDAF3C2-8838-4406-A593-C7C88EEFCA86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13" authorId="0" shapeId="0" xr:uid="{A806F7E0-1C71-44F2-8799-8852C72924BD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鈴木和幸</author>
  </authors>
  <commentList>
    <comment ref="AD4" authorId="0" shapeId="0" xr:uid="{BB182B0C-CC64-4053-A2B5-AF2627F4F1E7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5" authorId="0" shapeId="0" xr:uid="{9F342644-8F9C-46B8-A11C-CA6AD7649472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鈴木和幸</author>
  </authors>
  <commentList>
    <comment ref="B5" authorId="0" shapeId="0" xr:uid="{FA69F917-2091-467B-91BB-75E16769EC73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7" authorId="0" shapeId="0" xr:uid="{55D7903F-F2A7-4A3F-A3F9-421824A02650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9" authorId="0" shapeId="0" xr:uid="{1C5C6E05-2543-4ADD-89FF-E2E98A6F7F0E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11" authorId="0" shapeId="0" xr:uid="{E8F4B976-B308-4044-87B1-F857E948F329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13" authorId="0" shapeId="0" xr:uid="{2DA7ACEE-090A-4A76-9E2A-434BD1B1F94B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鈴木和幸</author>
  </authors>
  <commentList>
    <comment ref="B5" authorId="0" shapeId="0" xr:uid="{6F179570-B581-4AE8-891D-085ADA7BC5F6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7" authorId="0" shapeId="0" xr:uid="{55976CB4-55AD-4659-B332-DB6D5D8AA900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9" authorId="0" shapeId="0" xr:uid="{04AC5E7C-EA1A-4AF1-8274-04409D19579A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11" authorId="0" shapeId="0" xr:uid="{663E7845-E716-41EB-ADF4-CC195898EC89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13" authorId="0" shapeId="0" xr:uid="{83351995-9B3D-488A-8698-4C40869EDF4B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鈴木和幸</author>
  </authors>
  <commentList>
    <comment ref="B5" authorId="0" shapeId="0" xr:uid="{5D97D1E4-BF55-4F2C-AEAD-0AEEBE47E6BB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7" authorId="0" shapeId="0" xr:uid="{45654B03-4631-4ADA-ABA7-C731AA873807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9" authorId="0" shapeId="0" xr:uid="{A4D1294A-0685-4524-B85D-5D062FC7EC15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11" authorId="0" shapeId="0" xr:uid="{37565246-0DDE-49BF-98AC-9B9ECAA907E0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13" authorId="0" shapeId="0" xr:uid="{B10A4DF7-9F14-420A-A5FE-FBDF0C830E9B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鈴木和幸</author>
  </authors>
  <commentList>
    <comment ref="B5" authorId="0" shapeId="0" xr:uid="{23B9F1FE-7C4E-4AE5-8151-65A7EFA29539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7" authorId="0" shapeId="0" xr:uid="{B51D8628-B602-44EE-9C7F-7D1331ECE5B0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9" authorId="0" shapeId="0" xr:uid="{F5F9FC31-9909-4602-8E49-39DB5990DE21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11" authorId="0" shapeId="0" xr:uid="{E50ED6F8-8F5A-45B3-A116-484B1A010185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13" authorId="0" shapeId="0" xr:uid="{E52737B6-42B5-4D21-B223-711EB3E85871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鈴木和幸</author>
  </authors>
  <commentList>
    <comment ref="AD4" authorId="0" shapeId="0" xr:uid="{2BA9E5DC-007E-4239-BC81-1417D834BD31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  <comment ref="B5" authorId="0" shapeId="0" xr:uid="{E9847408-D091-4977-B1C9-455D912C984A}">
      <text>
        <r>
          <rPr>
            <sz val="9"/>
            <color indexed="81"/>
            <rFont val="ＭＳ Ｐゴシック"/>
            <family val="3"/>
            <charset val="128"/>
          </rPr>
          <t xml:space="preserve">色の部分のみ記入
</t>
        </r>
      </text>
    </comment>
  </commentList>
</comments>
</file>

<file path=xl/sharedStrings.xml><?xml version="1.0" encoding="utf-8"?>
<sst xmlns="http://schemas.openxmlformats.org/spreadsheetml/2006/main" count="1264" uniqueCount="224">
  <si>
    <t>順序</t>
    <rPh sb="0" eb="2">
      <t>ジュンジョ</t>
    </rPh>
    <phoneticPr fontId="10"/>
  </si>
  <si>
    <t>2日目</t>
    <rPh sb="1" eb="3">
      <t>ニチメ</t>
    </rPh>
    <phoneticPr fontId="10"/>
  </si>
  <si>
    <t>パート</t>
    <phoneticPr fontId="10"/>
  </si>
  <si>
    <t>順位</t>
    <rPh sb="0" eb="2">
      <t>ジュンイ</t>
    </rPh>
    <phoneticPr fontId="10"/>
  </si>
  <si>
    <t>勝点</t>
    <rPh sb="0" eb="1">
      <t>カ</t>
    </rPh>
    <rPh sb="1" eb="2">
      <t>テン</t>
    </rPh>
    <phoneticPr fontId="10"/>
  </si>
  <si>
    <t>得点</t>
    <rPh sb="0" eb="2">
      <t>トクテン</t>
    </rPh>
    <phoneticPr fontId="10"/>
  </si>
  <si>
    <t>-</t>
    <phoneticPr fontId="10"/>
  </si>
  <si>
    <t>（</t>
    <phoneticPr fontId="10"/>
  </si>
  <si>
    <t>）</t>
    <phoneticPr fontId="10"/>
  </si>
  <si>
    <t>1日目</t>
    <rPh sb="1" eb="3">
      <t>ニチメ</t>
    </rPh>
    <phoneticPr fontId="10"/>
  </si>
  <si>
    <t>主審</t>
    <rPh sb="0" eb="2">
      <t>シュシン</t>
    </rPh>
    <phoneticPr fontId="10"/>
  </si>
  <si>
    <t>Ｆ</t>
    <phoneticPr fontId="10"/>
  </si>
  <si>
    <t>失点</t>
    <rPh sb="0" eb="2">
      <t>シッテン</t>
    </rPh>
    <phoneticPr fontId="10"/>
  </si>
  <si>
    <t>得失</t>
    <rPh sb="0" eb="2">
      <t>トクシツ</t>
    </rPh>
    <phoneticPr fontId="10"/>
  </si>
  <si>
    <t>点差</t>
    <rPh sb="0" eb="2">
      <t>テンサ</t>
    </rPh>
    <phoneticPr fontId="10"/>
  </si>
  <si>
    <t>1日目</t>
    <rPh sb="1" eb="2">
      <t>ニチ</t>
    </rPh>
    <rPh sb="2" eb="3">
      <t>メ</t>
    </rPh>
    <phoneticPr fontId="10"/>
  </si>
  <si>
    <t>2日目</t>
    <rPh sb="1" eb="2">
      <t>ニチ</t>
    </rPh>
    <rPh sb="2" eb="3">
      <t>メ</t>
    </rPh>
    <phoneticPr fontId="10"/>
  </si>
  <si>
    <t>20分-5分-20分</t>
    <rPh sb="2" eb="3">
      <t>フン</t>
    </rPh>
    <rPh sb="5" eb="6">
      <t>フン</t>
    </rPh>
    <rPh sb="9" eb="10">
      <t>フン</t>
    </rPh>
    <phoneticPr fontId="10"/>
  </si>
  <si>
    <t>当番チーム</t>
    <rPh sb="0" eb="2">
      <t>トウバン</t>
    </rPh>
    <phoneticPr fontId="10"/>
  </si>
  <si>
    <t>Ｈ</t>
    <phoneticPr fontId="10"/>
  </si>
  <si>
    <t>Ｊ</t>
    <phoneticPr fontId="10"/>
  </si>
  <si>
    <t>会場責任者</t>
    <rPh sb="0" eb="4">
      <t>カイジョウセキニン</t>
    </rPh>
    <rPh sb="4" eb="5">
      <t>シャ</t>
    </rPh>
    <phoneticPr fontId="10"/>
  </si>
  <si>
    <t>A</t>
    <phoneticPr fontId="22"/>
  </si>
  <si>
    <t>B</t>
    <phoneticPr fontId="22"/>
  </si>
  <si>
    <t>C</t>
    <phoneticPr fontId="22"/>
  </si>
  <si>
    <t>D</t>
    <phoneticPr fontId="22"/>
  </si>
  <si>
    <t>E</t>
    <phoneticPr fontId="22"/>
  </si>
  <si>
    <t>F</t>
    <phoneticPr fontId="22"/>
  </si>
  <si>
    <t>G</t>
    <phoneticPr fontId="22"/>
  </si>
  <si>
    <t>H</t>
    <phoneticPr fontId="22"/>
  </si>
  <si>
    <t>I</t>
    <phoneticPr fontId="22"/>
  </si>
  <si>
    <t>J</t>
    <phoneticPr fontId="22"/>
  </si>
  <si>
    <t>K</t>
    <phoneticPr fontId="22"/>
  </si>
  <si>
    <t>ドリームピッチ</t>
    <phoneticPr fontId="22"/>
  </si>
  <si>
    <t>L</t>
    <phoneticPr fontId="22"/>
  </si>
  <si>
    <t>M</t>
    <phoneticPr fontId="22"/>
  </si>
  <si>
    <t>試合順序（５チームの例：Aパート））</t>
    <rPh sb="0" eb="4">
      <t>シアイジュンジョ</t>
    </rPh>
    <rPh sb="10" eb="11">
      <t>レイ</t>
    </rPh>
    <phoneticPr fontId="22"/>
  </si>
  <si>
    <t>試合順序（4チームの例：Bパート）</t>
    <rPh sb="0" eb="4">
      <t>シアイジュンジョ</t>
    </rPh>
    <rPh sb="10" eb="11">
      <t>レイ</t>
    </rPh>
    <phoneticPr fontId="22"/>
  </si>
  <si>
    <t>試合時間20分-5分-20分</t>
    <rPh sb="0" eb="4">
      <t>シアイジカン</t>
    </rPh>
    <rPh sb="6" eb="7">
      <t>フン</t>
    </rPh>
    <rPh sb="9" eb="10">
      <t>フン</t>
    </rPh>
    <rPh sb="13" eb="14">
      <t>フン</t>
    </rPh>
    <phoneticPr fontId="22"/>
  </si>
  <si>
    <t>開始時間</t>
    <rPh sb="0" eb="4">
      <t>カイシジカン</t>
    </rPh>
    <phoneticPr fontId="22"/>
  </si>
  <si>
    <t>対戦</t>
    <rPh sb="0" eb="2">
      <t>タイセン</t>
    </rPh>
    <phoneticPr fontId="22"/>
  </si>
  <si>
    <t>ー</t>
    <phoneticPr fontId="22"/>
  </si>
  <si>
    <t>①VF甲府U12</t>
    <rPh sb="3" eb="5">
      <t>コウフ</t>
    </rPh>
    <phoneticPr fontId="22"/>
  </si>
  <si>
    <t>C</t>
    <phoneticPr fontId="10"/>
  </si>
  <si>
    <t>B</t>
    <phoneticPr fontId="10"/>
  </si>
  <si>
    <t>Uスポーツ</t>
    <phoneticPr fontId="10"/>
  </si>
  <si>
    <t>グリュック</t>
    <phoneticPr fontId="10"/>
  </si>
  <si>
    <t>アバンソFC</t>
    <phoneticPr fontId="10"/>
  </si>
  <si>
    <t>塩山SSS</t>
    <rPh sb="0" eb="2">
      <t>エンザン</t>
    </rPh>
    <phoneticPr fontId="10"/>
  </si>
  <si>
    <t>A</t>
    <phoneticPr fontId="10"/>
  </si>
  <si>
    <t>　　令和7年度第４2回ニッサングリーンカップ山梨県少年サッカー選手権大会　組み合わせ</t>
    <rPh sb="2" eb="4">
      <t>レイワ</t>
    </rPh>
    <rPh sb="5" eb="7">
      <t>ネンド</t>
    </rPh>
    <rPh sb="7" eb="8">
      <t>ダイ</t>
    </rPh>
    <rPh sb="10" eb="11">
      <t>カイ</t>
    </rPh>
    <rPh sb="22" eb="25">
      <t>ヤマナシケン</t>
    </rPh>
    <rPh sb="25" eb="27">
      <t>ショウネン</t>
    </rPh>
    <rPh sb="31" eb="34">
      <t>センシュケン</t>
    </rPh>
    <rPh sb="34" eb="36">
      <t>タイカイ</t>
    </rPh>
    <rPh sb="37" eb="38">
      <t>ク</t>
    </rPh>
    <rPh sb="39" eb="40">
      <t>ア</t>
    </rPh>
    <phoneticPr fontId="22"/>
  </si>
  <si>
    <t>予選リーグ組合せ抽選：1月9日(金)4種理事会時</t>
    <rPh sb="0" eb="2">
      <t>ヨセン</t>
    </rPh>
    <rPh sb="5" eb="7">
      <t>クミアワ</t>
    </rPh>
    <rPh sb="8" eb="10">
      <t>チュウセン</t>
    </rPh>
    <rPh sb="12" eb="13">
      <t>ガツ</t>
    </rPh>
    <rPh sb="14" eb="15">
      <t>ニチ</t>
    </rPh>
    <rPh sb="16" eb="17">
      <t>キン</t>
    </rPh>
    <rPh sb="19" eb="23">
      <t>シュリジカイ</t>
    </rPh>
    <rPh sb="23" eb="24">
      <t>ジ</t>
    </rPh>
    <phoneticPr fontId="22"/>
  </si>
  <si>
    <t>⑧フォルトゥナU12</t>
    <phoneticPr fontId="22"/>
  </si>
  <si>
    <t>⑤エルドラードFC</t>
    <phoneticPr fontId="22"/>
  </si>
  <si>
    <t>④FantasistaFC</t>
    <phoneticPr fontId="22"/>
  </si>
  <si>
    <t>中道南小</t>
    <phoneticPr fontId="22"/>
  </si>
  <si>
    <t>１日目（２月1日）</t>
    <rPh sb="1" eb="3">
      <t>ニチメ</t>
    </rPh>
    <rPh sb="5" eb="6">
      <t>ガツ</t>
    </rPh>
    <rPh sb="7" eb="8">
      <t>カ</t>
    </rPh>
    <phoneticPr fontId="22"/>
  </si>
  <si>
    <t>2日目（2月8日）</t>
    <rPh sb="5" eb="6">
      <t>ガツ</t>
    </rPh>
    <rPh sb="7" eb="8">
      <t>カ</t>
    </rPh>
    <phoneticPr fontId="22"/>
  </si>
  <si>
    <t>2月15日(日)</t>
    <rPh sb="1" eb="2">
      <t>ガツ</t>
    </rPh>
    <rPh sb="4" eb="5">
      <t>ニチ</t>
    </rPh>
    <rPh sb="6" eb="7">
      <t>ニチ</t>
    </rPh>
    <phoneticPr fontId="10"/>
  </si>
  <si>
    <t>〇数字は、シードチーム。　●は、会場当番チーム</t>
    <rPh sb="1" eb="3">
      <t>スウジ</t>
    </rPh>
    <rPh sb="16" eb="20">
      <t>カイジョウトウバン</t>
    </rPh>
    <phoneticPr fontId="22"/>
  </si>
  <si>
    <t>2025年度第42回ニッサングリーンカップ山梨県少年サッカー選手権大会</t>
    <rPh sb="4" eb="6">
      <t>ネンド</t>
    </rPh>
    <rPh sb="6" eb="7">
      <t>ダイ</t>
    </rPh>
    <rPh sb="9" eb="10">
      <t>カイ</t>
    </rPh>
    <rPh sb="21" eb="24">
      <t>ヤマナシケン</t>
    </rPh>
    <rPh sb="24" eb="26">
      <t>ショウネン</t>
    </rPh>
    <rPh sb="30" eb="33">
      <t>センシュケン</t>
    </rPh>
    <rPh sb="33" eb="35">
      <t>タイカイ</t>
    </rPh>
    <phoneticPr fontId="10"/>
  </si>
  <si>
    <t>敷島総合①</t>
    <rPh sb="0" eb="2">
      <t>シキシマ</t>
    </rPh>
    <rPh sb="2" eb="4">
      <t>ソウゴウ</t>
    </rPh>
    <phoneticPr fontId="10"/>
  </si>
  <si>
    <t>富士川いきいき①</t>
    <rPh sb="0" eb="3">
      <t>フジカワ</t>
    </rPh>
    <phoneticPr fontId="10"/>
  </si>
  <si>
    <t>羽黒小</t>
    <rPh sb="0" eb="3">
      <t>ハグロショウ</t>
    </rPh>
    <phoneticPr fontId="10"/>
  </si>
  <si>
    <t>小瀬補助①</t>
    <rPh sb="0" eb="4">
      <t>コセホジョ</t>
    </rPh>
    <phoneticPr fontId="10"/>
  </si>
  <si>
    <t>小瀬球技場①</t>
    <rPh sb="0" eb="5">
      <t>コセキュウギジョウ</t>
    </rPh>
    <phoneticPr fontId="10"/>
  </si>
  <si>
    <t>敷島総合②</t>
    <rPh sb="0" eb="4">
      <t>シキシマソウゴウ</t>
    </rPh>
    <phoneticPr fontId="22"/>
  </si>
  <si>
    <t>朝日小</t>
    <rPh sb="0" eb="3">
      <t>アサヒショウ</t>
    </rPh>
    <phoneticPr fontId="10"/>
  </si>
  <si>
    <t>小瀬補助②</t>
    <rPh sb="0" eb="4">
      <t>コセホジョ</t>
    </rPh>
    <phoneticPr fontId="22"/>
  </si>
  <si>
    <t>小瀬球技場②</t>
    <phoneticPr fontId="22"/>
  </si>
  <si>
    <t>南部FC</t>
    <rPh sb="0" eb="4">
      <t>ナンブfc</t>
    </rPh>
    <phoneticPr fontId="10"/>
  </si>
  <si>
    <t>山梨ジュニアSSS</t>
    <rPh sb="0" eb="2">
      <t>ヤマナシ</t>
    </rPh>
    <phoneticPr fontId="10"/>
  </si>
  <si>
    <t>伊勢SSS</t>
    <rPh sb="0" eb="5">
      <t>イセsss</t>
    </rPh>
    <phoneticPr fontId="10"/>
  </si>
  <si>
    <t>若草バイキング</t>
    <rPh sb="0" eb="2">
      <t>ワカクサ</t>
    </rPh>
    <phoneticPr fontId="10"/>
  </si>
  <si>
    <t>リスカーレ牧丘</t>
    <rPh sb="5" eb="7">
      <t>マキオカ</t>
    </rPh>
    <phoneticPr fontId="10"/>
  </si>
  <si>
    <t>エアフォルク山梨</t>
    <rPh sb="6" eb="8">
      <t>ヤマナシ</t>
    </rPh>
    <phoneticPr fontId="10"/>
  </si>
  <si>
    <t>竜北SSS</t>
    <rPh sb="0" eb="5">
      <t>リュウホクsss</t>
    </rPh>
    <phoneticPr fontId="10"/>
  </si>
  <si>
    <t>アロンドラFCU12</t>
    <phoneticPr fontId="10"/>
  </si>
  <si>
    <t>VC富士吉田Jr</t>
    <rPh sb="2" eb="6">
      <t>フジヨシダ</t>
    </rPh>
    <phoneticPr fontId="10"/>
  </si>
  <si>
    <t>韮崎SC</t>
    <rPh sb="0" eb="4">
      <t>ニラサキsc</t>
    </rPh>
    <phoneticPr fontId="10"/>
  </si>
  <si>
    <t>昭和町SSS</t>
    <rPh sb="0" eb="3">
      <t>ショウワチョウ</t>
    </rPh>
    <phoneticPr fontId="10"/>
  </si>
  <si>
    <t>リヴィエールFC</t>
    <phoneticPr fontId="10"/>
  </si>
  <si>
    <t>石和SSS</t>
    <rPh sb="0" eb="2">
      <t>イサワ</t>
    </rPh>
    <phoneticPr fontId="10"/>
  </si>
  <si>
    <t>双葉SSS</t>
    <rPh sb="0" eb="2">
      <t>フタバ</t>
    </rPh>
    <phoneticPr fontId="10"/>
  </si>
  <si>
    <t>FCパルティーレ</t>
    <phoneticPr fontId="10"/>
  </si>
  <si>
    <t>千塚FC</t>
    <rPh sb="0" eb="2">
      <t>チヅカ</t>
    </rPh>
    <phoneticPr fontId="10"/>
  </si>
  <si>
    <t>エイブルSC</t>
    <phoneticPr fontId="10"/>
  </si>
  <si>
    <t>大里SSS</t>
    <rPh sb="0" eb="2">
      <t>オオサト</t>
    </rPh>
    <phoneticPr fontId="10"/>
  </si>
  <si>
    <t>甲府西Jr</t>
    <rPh sb="0" eb="3">
      <t>コウフニシ</t>
    </rPh>
    <phoneticPr fontId="10"/>
  </si>
  <si>
    <t>玉穂FC</t>
    <rPh sb="0" eb="2">
      <t>タマホ</t>
    </rPh>
    <phoneticPr fontId="10"/>
  </si>
  <si>
    <t>FCラーゴ・グリーン</t>
    <phoneticPr fontId="10"/>
  </si>
  <si>
    <t>甲府里垣SC</t>
    <rPh sb="0" eb="4">
      <t>コウフサトガキ</t>
    </rPh>
    <phoneticPr fontId="10"/>
  </si>
  <si>
    <t>FCヴァリエ都留クオリア</t>
    <rPh sb="6" eb="8">
      <t>ツル</t>
    </rPh>
    <phoneticPr fontId="10"/>
  </si>
  <si>
    <t>身延ユナイテッド</t>
    <rPh sb="0" eb="2">
      <t>ミノブ</t>
    </rPh>
    <phoneticPr fontId="10"/>
  </si>
  <si>
    <t>ユナイテッド韮崎FC</t>
    <rPh sb="6" eb="10">
      <t>ニラサキfc</t>
    </rPh>
    <phoneticPr fontId="10"/>
  </si>
  <si>
    <t>FCトラベッソ</t>
    <phoneticPr fontId="10"/>
  </si>
  <si>
    <t>エルフシュリット一宮U-12</t>
    <rPh sb="8" eb="10">
      <t>イチミヤ</t>
    </rPh>
    <phoneticPr fontId="10"/>
  </si>
  <si>
    <t>一宮SSS</t>
    <rPh sb="0" eb="2">
      <t>イチミヤ</t>
    </rPh>
    <phoneticPr fontId="10"/>
  </si>
  <si>
    <t>U.F.C.DREAM</t>
    <phoneticPr fontId="10"/>
  </si>
  <si>
    <t>FCラーゴ・ヴェルデ</t>
    <phoneticPr fontId="10"/>
  </si>
  <si>
    <t>JFC竜王</t>
    <rPh sb="3" eb="5">
      <t>リュウオウ</t>
    </rPh>
    <phoneticPr fontId="10"/>
  </si>
  <si>
    <t>フォルトゥナSC</t>
    <phoneticPr fontId="10"/>
  </si>
  <si>
    <t>プログレス甲府昭和</t>
    <rPh sb="5" eb="9">
      <t>コウフショウワ</t>
    </rPh>
    <phoneticPr fontId="10"/>
  </si>
  <si>
    <t>田富SSS</t>
    <rPh sb="0" eb="2">
      <t>タトミ</t>
    </rPh>
    <phoneticPr fontId="10"/>
  </si>
  <si>
    <t>浅川ジュニアSSS</t>
    <rPh sb="0" eb="2">
      <t>アサカワ</t>
    </rPh>
    <phoneticPr fontId="10"/>
  </si>
  <si>
    <t>HATTA SC メニーノ</t>
    <phoneticPr fontId="10"/>
  </si>
  <si>
    <t>VCひがし</t>
    <phoneticPr fontId="10"/>
  </si>
  <si>
    <t>JFC青桐</t>
    <rPh sb="3" eb="5">
      <t>アオギリ</t>
    </rPh>
    <phoneticPr fontId="10"/>
  </si>
  <si>
    <t>エス・ヴィエントSSS</t>
    <phoneticPr fontId="10"/>
  </si>
  <si>
    <t>スペリオール上吉田</t>
    <rPh sb="6" eb="9">
      <t>カミヨシダ</t>
    </rPh>
    <phoneticPr fontId="10"/>
  </si>
  <si>
    <t>富士川いきいき②</t>
    <phoneticPr fontId="22"/>
  </si>
  <si>
    <t>プレジール敷島●</t>
    <rPh sb="5" eb="7">
      <t>シキシマ</t>
    </rPh>
    <phoneticPr fontId="10"/>
  </si>
  <si>
    <t>増穂SC●</t>
    <rPh sb="0" eb="4">
      <t>マスホsc</t>
    </rPh>
    <phoneticPr fontId="10"/>
  </si>
  <si>
    <t>羽黒SSS●</t>
    <rPh sb="0" eb="2">
      <t>ハグロ</t>
    </rPh>
    <phoneticPr fontId="10"/>
  </si>
  <si>
    <t>アバンソFC●</t>
    <phoneticPr fontId="10"/>
  </si>
  <si>
    <t>JFC白根●</t>
    <rPh sb="3" eb="5">
      <t>シラネ</t>
    </rPh>
    <phoneticPr fontId="10"/>
  </si>
  <si>
    <t>御坂SSS●</t>
    <rPh sb="0" eb="2">
      <t>ミサカ</t>
    </rPh>
    <phoneticPr fontId="10"/>
  </si>
  <si>
    <t>⑦中道セレソン●</t>
    <rPh sb="1" eb="3">
      <t>ナカミチ</t>
    </rPh>
    <phoneticPr fontId="22"/>
  </si>
  <si>
    <t>山城SSS●</t>
    <rPh sb="0" eb="2">
      <t>ヤマシロ</t>
    </rPh>
    <phoneticPr fontId="10"/>
  </si>
  <si>
    <t>第1.2日（2月１.８日）予選リーグ。　D及びJパートの上段1日目・下段2日目会場、他パートは2日間同会場です</t>
    <rPh sb="0" eb="1">
      <t>ダイ</t>
    </rPh>
    <rPh sb="4" eb="5">
      <t>カ</t>
    </rPh>
    <rPh sb="7" eb="8">
      <t>ガツ</t>
    </rPh>
    <rPh sb="11" eb="12">
      <t>ニチ</t>
    </rPh>
    <rPh sb="13" eb="15">
      <t>ヨセン</t>
    </rPh>
    <rPh sb="21" eb="22">
      <t>オヨ</t>
    </rPh>
    <rPh sb="28" eb="30">
      <t>ジョウダン</t>
    </rPh>
    <rPh sb="31" eb="33">
      <t>ニチメ</t>
    </rPh>
    <rPh sb="34" eb="36">
      <t>ゲダン</t>
    </rPh>
    <rPh sb="37" eb="39">
      <t>ニチメ</t>
    </rPh>
    <rPh sb="39" eb="41">
      <t>カイジョウ</t>
    </rPh>
    <rPh sb="42" eb="43">
      <t>ホカ</t>
    </rPh>
    <rPh sb="48" eb="50">
      <t>ニチカン</t>
    </rPh>
    <rPh sb="50" eb="53">
      <t>ドウカイジョウ</t>
    </rPh>
    <phoneticPr fontId="22"/>
  </si>
  <si>
    <t>主審</t>
    <rPh sb="0" eb="2">
      <t>シュシン</t>
    </rPh>
    <phoneticPr fontId="22"/>
  </si>
  <si>
    <t>補助審</t>
    <rPh sb="0" eb="2">
      <t>ホジョ</t>
    </rPh>
    <rPh sb="2" eb="3">
      <t>シン</t>
    </rPh>
    <phoneticPr fontId="22"/>
  </si>
  <si>
    <t>補助審</t>
    <rPh sb="0" eb="3">
      <t>ホジョシン</t>
    </rPh>
    <phoneticPr fontId="10"/>
  </si>
  <si>
    <t>補助審</t>
    <rPh sb="0" eb="2">
      <t>ホジョ</t>
    </rPh>
    <rPh sb="2" eb="3">
      <t>シン</t>
    </rPh>
    <phoneticPr fontId="10"/>
  </si>
  <si>
    <t>御坂花鳥の里</t>
    <rPh sb="0" eb="2">
      <t>ミサカ</t>
    </rPh>
    <rPh sb="2" eb="4">
      <t>ハナトリ</t>
    </rPh>
    <rPh sb="5" eb="6">
      <t>サト</t>
    </rPh>
    <phoneticPr fontId="10"/>
  </si>
  <si>
    <t>VF甲府U-12</t>
    <rPh sb="0" eb="4">
      <t>vfコウフ</t>
    </rPh>
    <phoneticPr fontId="10"/>
  </si>
  <si>
    <t>プレジール敷島</t>
    <rPh sb="5" eb="7">
      <t>シキシマ</t>
    </rPh>
    <phoneticPr fontId="10"/>
  </si>
  <si>
    <t>伊勢SSS</t>
    <rPh sb="0" eb="2">
      <t>イセ</t>
    </rPh>
    <phoneticPr fontId="10"/>
  </si>
  <si>
    <t>Ⅾ</t>
    <phoneticPr fontId="10"/>
  </si>
  <si>
    <t>Ｅ</t>
    <phoneticPr fontId="10"/>
  </si>
  <si>
    <t>Ｇ</t>
    <phoneticPr fontId="10"/>
  </si>
  <si>
    <t>Ｉ</t>
    <phoneticPr fontId="10"/>
  </si>
  <si>
    <t>Ｋ</t>
    <phoneticPr fontId="10"/>
  </si>
  <si>
    <t>Ｌ</t>
    <phoneticPr fontId="10"/>
  </si>
  <si>
    <t>Ｍ</t>
    <phoneticPr fontId="10"/>
  </si>
  <si>
    <t>増穂SC</t>
    <rPh sb="0" eb="2">
      <t>マスホ</t>
    </rPh>
    <phoneticPr fontId="10"/>
  </si>
  <si>
    <t>フォルトゥナU-12</t>
    <phoneticPr fontId="10"/>
  </si>
  <si>
    <t>竜北SSS</t>
    <rPh sb="0" eb="2">
      <t>リュウホク</t>
    </rPh>
    <phoneticPr fontId="10"/>
  </si>
  <si>
    <t>羽黒SSS</t>
    <rPh sb="0" eb="5">
      <t>ハグロsss</t>
    </rPh>
    <phoneticPr fontId="10"/>
  </si>
  <si>
    <t>アロンドラFC</t>
    <phoneticPr fontId="10"/>
  </si>
  <si>
    <t>韮崎SC</t>
    <rPh sb="0" eb="2">
      <t>ニラサキ</t>
    </rPh>
    <phoneticPr fontId="10"/>
  </si>
  <si>
    <t>玉諸SSS</t>
    <rPh sb="0" eb="2">
      <t>タマモロ</t>
    </rPh>
    <phoneticPr fontId="10"/>
  </si>
  <si>
    <t>エルドラードFC</t>
    <phoneticPr fontId="10"/>
  </si>
  <si>
    <t>JFC白根</t>
    <rPh sb="3" eb="5">
      <t>シラネ</t>
    </rPh>
    <phoneticPr fontId="10"/>
  </si>
  <si>
    <t>FantasistaFC</t>
    <phoneticPr fontId="10"/>
  </si>
  <si>
    <t>八ヶ岳グランデ</t>
    <rPh sb="0" eb="3">
      <t>ヤツガタケ</t>
    </rPh>
    <phoneticPr fontId="10"/>
  </si>
  <si>
    <t>甲府相川JFC</t>
    <rPh sb="0" eb="7">
      <t>コウフアイカワjfc</t>
    </rPh>
    <phoneticPr fontId="10"/>
  </si>
  <si>
    <t>玉穂FC</t>
    <rPh sb="0" eb="4">
      <t>タマホfc</t>
    </rPh>
    <phoneticPr fontId="10"/>
  </si>
  <si>
    <t>FCラーゴグリーン</t>
    <phoneticPr fontId="10"/>
  </si>
  <si>
    <t>FCアルピーノ</t>
    <phoneticPr fontId="10"/>
  </si>
  <si>
    <t>FCヴァリエクオリア</t>
    <phoneticPr fontId="10"/>
  </si>
  <si>
    <t>北杜UFC</t>
    <rPh sb="0" eb="5">
      <t>ホクトウfc</t>
    </rPh>
    <phoneticPr fontId="10"/>
  </si>
  <si>
    <t>ユナイテッド韮崎</t>
    <rPh sb="6" eb="8">
      <t>ニラサキ</t>
    </rPh>
    <phoneticPr fontId="10"/>
  </si>
  <si>
    <t>御坂SSS</t>
    <rPh sb="0" eb="2">
      <t>ミサカ</t>
    </rPh>
    <phoneticPr fontId="10"/>
  </si>
  <si>
    <t>山梨SSS</t>
    <rPh sb="0" eb="2">
      <t>ヤマナシ</t>
    </rPh>
    <phoneticPr fontId="10"/>
  </si>
  <si>
    <t>FCラーゴヴェルデ</t>
    <phoneticPr fontId="10"/>
  </si>
  <si>
    <t>中道セレソン</t>
    <rPh sb="0" eb="2">
      <t>ナカミチ</t>
    </rPh>
    <phoneticPr fontId="10"/>
  </si>
  <si>
    <t>浅川ジュニア</t>
    <rPh sb="0" eb="2">
      <t>アサカワ</t>
    </rPh>
    <phoneticPr fontId="10"/>
  </si>
  <si>
    <t>HATTAメニーノ</t>
    <phoneticPr fontId="10"/>
  </si>
  <si>
    <t>山城SSS</t>
    <rPh sb="0" eb="2">
      <t>ヤマシロ</t>
    </rPh>
    <phoneticPr fontId="10"/>
  </si>
  <si>
    <t>Uスポーツクラブ</t>
    <phoneticPr fontId="10"/>
  </si>
  <si>
    <t>VCひがしJr</t>
    <phoneticPr fontId="10"/>
  </si>
  <si>
    <t>敷島総合①　プレジール敷島</t>
    <rPh sb="0" eb="4">
      <t>シキシマソウゴウ</t>
    </rPh>
    <rPh sb="11" eb="13">
      <t>シキシマ</t>
    </rPh>
    <phoneticPr fontId="10"/>
  </si>
  <si>
    <t>羽黒小　羽黒SSS</t>
    <rPh sb="0" eb="3">
      <t>ハグロショウ</t>
    </rPh>
    <rPh sb="4" eb="6">
      <t>ハグロ</t>
    </rPh>
    <phoneticPr fontId="10"/>
  </si>
  <si>
    <t>小瀬球技場①　アバンソFC</t>
    <rPh sb="0" eb="5">
      <t>コセキュウギジョウ</t>
    </rPh>
    <phoneticPr fontId="10"/>
  </si>
  <si>
    <r>
      <t>敷島総合</t>
    </r>
    <r>
      <rPr>
        <sz val="12"/>
        <rFont val="Segoe UI Symbol"/>
        <family val="3"/>
      </rPr>
      <t>➁</t>
    </r>
    <r>
      <rPr>
        <sz val="12"/>
        <rFont val="BIZ UDゴシック"/>
        <family val="3"/>
        <charset val="128"/>
      </rPr>
      <t>　JFC白根</t>
    </r>
    <rPh sb="0" eb="2">
      <t>シキシマ</t>
    </rPh>
    <rPh sb="2" eb="4">
      <t>ソウゴウ</t>
    </rPh>
    <rPh sb="9" eb="11">
      <t>シラネ</t>
    </rPh>
    <phoneticPr fontId="10"/>
  </si>
  <si>
    <t>朝日小G　甲府相川JFC</t>
    <rPh sb="0" eb="3">
      <t>アサヒショウ</t>
    </rPh>
    <rPh sb="5" eb="9">
      <t>コウフアイカワ</t>
    </rPh>
    <phoneticPr fontId="10"/>
  </si>
  <si>
    <r>
      <t>富士川いきいき</t>
    </r>
    <r>
      <rPr>
        <sz val="12"/>
        <rFont val="Segoe UI Symbol"/>
        <family val="3"/>
      </rPr>
      <t>➁</t>
    </r>
    <r>
      <rPr>
        <sz val="12"/>
        <rFont val="BIZ UDゴシック"/>
        <family val="3"/>
        <charset val="128"/>
      </rPr>
      <t>　アルピーノ</t>
    </r>
    <rPh sb="0" eb="3">
      <t>フジカワ</t>
    </rPh>
    <phoneticPr fontId="10"/>
  </si>
  <si>
    <r>
      <t>小瀬補助</t>
    </r>
    <r>
      <rPr>
        <sz val="12"/>
        <rFont val="Segoe UI Symbol"/>
        <family val="3"/>
      </rPr>
      <t>➁</t>
    </r>
    <r>
      <rPr>
        <sz val="12"/>
        <rFont val="BIZ UDゴシック"/>
        <family val="3"/>
        <charset val="128"/>
      </rPr>
      <t>　塩山SSS</t>
    </r>
    <rPh sb="0" eb="4">
      <t>コセホジョ</t>
    </rPh>
    <rPh sb="6" eb="8">
      <t>エンザン</t>
    </rPh>
    <phoneticPr fontId="10"/>
  </si>
  <si>
    <t>中道南小G　中道セレソン</t>
    <rPh sb="0" eb="2">
      <t>ナカミチ</t>
    </rPh>
    <rPh sb="2" eb="3">
      <t>ミナミ</t>
    </rPh>
    <rPh sb="3" eb="4">
      <t>ショウ</t>
    </rPh>
    <rPh sb="6" eb="8">
      <t>ナカミチ</t>
    </rPh>
    <phoneticPr fontId="10"/>
  </si>
  <si>
    <t>小瀬球技場➁　山城SSS</t>
    <rPh sb="0" eb="5">
      <t>コセキュウギジョウ</t>
    </rPh>
    <rPh sb="7" eb="9">
      <t>ヤマシロ</t>
    </rPh>
    <phoneticPr fontId="10"/>
  </si>
  <si>
    <t>ドリームピッチ　Uスポーツ</t>
    <phoneticPr fontId="10"/>
  </si>
  <si>
    <t>2月1日(日)</t>
    <rPh sb="1" eb="2">
      <t>ガツ</t>
    </rPh>
    <rPh sb="3" eb="4">
      <t>ニチ</t>
    </rPh>
    <rPh sb="5" eb="6">
      <t>ニチ</t>
    </rPh>
    <phoneticPr fontId="10"/>
  </si>
  <si>
    <t>西条小G</t>
    <rPh sb="0" eb="3">
      <t>サイジョウショウ</t>
    </rPh>
    <phoneticPr fontId="10"/>
  </si>
  <si>
    <t>富士川いきいき➁</t>
    <rPh sb="0" eb="3">
      <t>フジカワ</t>
    </rPh>
    <phoneticPr fontId="10"/>
  </si>
  <si>
    <t>敷島総合①</t>
    <rPh sb="0" eb="4">
      <t>シキシマソウゴウ</t>
    </rPh>
    <phoneticPr fontId="10"/>
  </si>
  <si>
    <t>敷島総合②</t>
    <rPh sb="0" eb="4">
      <t>シキシマソウゴウ</t>
    </rPh>
    <phoneticPr fontId="10"/>
  </si>
  <si>
    <t>長坂総合①</t>
    <rPh sb="0" eb="2">
      <t>ナガサカ</t>
    </rPh>
    <rPh sb="2" eb="4">
      <t>ソウゴウ</t>
    </rPh>
    <phoneticPr fontId="10"/>
  </si>
  <si>
    <t>長坂総合②</t>
    <rPh sb="0" eb="4">
      <t>ナガサカソウゴウ</t>
    </rPh>
    <phoneticPr fontId="10"/>
  </si>
  <si>
    <t>初狩憩い①</t>
    <rPh sb="0" eb="3">
      <t>ハツカリイコ</t>
    </rPh>
    <phoneticPr fontId="10"/>
  </si>
  <si>
    <t>初狩憩い②</t>
    <rPh sb="0" eb="3">
      <t>ハツカリイコ</t>
    </rPh>
    <phoneticPr fontId="10"/>
  </si>
  <si>
    <t>西条小</t>
    <rPh sb="0" eb="3">
      <t>サイジョウショウ</t>
    </rPh>
    <phoneticPr fontId="10"/>
  </si>
  <si>
    <t>中道南小</t>
    <rPh sb="0" eb="4">
      <t>ナカミチミナミショウ</t>
    </rPh>
    <phoneticPr fontId="10"/>
  </si>
  <si>
    <t>長坂総合①</t>
    <rPh sb="0" eb="4">
      <t>ナガサカソウゴウ</t>
    </rPh>
    <phoneticPr fontId="10"/>
  </si>
  <si>
    <t>初狩憩い①</t>
    <rPh sb="0" eb="2">
      <t>ハツカリ</t>
    </rPh>
    <rPh sb="2" eb="3">
      <t>イコ</t>
    </rPh>
    <phoneticPr fontId="10"/>
  </si>
  <si>
    <t>山梨八幡G</t>
    <rPh sb="0" eb="4">
      <t>ヤマナシヤハタ</t>
    </rPh>
    <phoneticPr fontId="10"/>
  </si>
  <si>
    <t>山梨市八幡G</t>
    <rPh sb="0" eb="3">
      <t>ヤマナシシ</t>
    </rPh>
    <rPh sb="3" eb="5">
      <t>ヤハタ</t>
    </rPh>
    <phoneticPr fontId="10"/>
  </si>
  <si>
    <t>③FCアルピーノ</t>
    <phoneticPr fontId="22"/>
  </si>
  <si>
    <t>北杜UFC●</t>
    <rPh sb="0" eb="2">
      <t>ホクト</t>
    </rPh>
    <phoneticPr fontId="10"/>
  </si>
  <si>
    <t>山梨SSS●</t>
    <rPh sb="0" eb="5">
      <t>ヤマナシsss</t>
    </rPh>
    <phoneticPr fontId="10"/>
  </si>
  <si>
    <t>⑥塩山SSS</t>
    <rPh sb="1" eb="3">
      <t>エンザン</t>
    </rPh>
    <phoneticPr fontId="22"/>
  </si>
  <si>
    <t>昭和町SSS●</t>
    <rPh sb="0" eb="3">
      <t>ショウワチョウ</t>
    </rPh>
    <phoneticPr fontId="10"/>
  </si>
  <si>
    <t>甲府相川JFC</t>
    <rPh sb="0" eb="4">
      <t>コウフアイカワ</t>
    </rPh>
    <phoneticPr fontId="10"/>
  </si>
  <si>
    <t>②Uスポーツクラブ</t>
    <phoneticPr fontId="22"/>
  </si>
  <si>
    <t>エス・ヴィエントSSS●</t>
    <phoneticPr fontId="10"/>
  </si>
  <si>
    <t>増穂</t>
    <rPh sb="0" eb="2">
      <t>マスホ</t>
    </rPh>
    <phoneticPr fontId="10"/>
  </si>
  <si>
    <t>白根</t>
    <rPh sb="0" eb="2">
      <t>シラネ</t>
    </rPh>
    <phoneticPr fontId="10"/>
  </si>
  <si>
    <t>敷島</t>
    <rPh sb="0" eb="2">
      <t>シキシマ</t>
    </rPh>
    <phoneticPr fontId="10"/>
  </si>
  <si>
    <t>北杜</t>
    <rPh sb="0" eb="2">
      <t>ホクト</t>
    </rPh>
    <phoneticPr fontId="10"/>
  </si>
  <si>
    <t>エスヴィエント</t>
    <phoneticPr fontId="10"/>
  </si>
  <si>
    <t>初狩憩い②</t>
    <rPh sb="0" eb="2">
      <t>ハツカリ</t>
    </rPh>
    <rPh sb="2" eb="3">
      <t>イコ</t>
    </rPh>
    <phoneticPr fontId="10"/>
  </si>
  <si>
    <t>昭和町</t>
    <rPh sb="0" eb="3">
      <t>ショウワチョウ</t>
    </rPh>
    <phoneticPr fontId="10"/>
  </si>
  <si>
    <t>中道</t>
    <rPh sb="0" eb="2">
      <t>ナカミチ</t>
    </rPh>
    <phoneticPr fontId="10"/>
  </si>
  <si>
    <t>御坂花鳥の里②</t>
    <rPh sb="0" eb="2">
      <t>ミサカ</t>
    </rPh>
    <rPh sb="2" eb="4">
      <t>ハナトリ</t>
    </rPh>
    <rPh sb="5" eb="6">
      <t>サト</t>
    </rPh>
    <phoneticPr fontId="10"/>
  </si>
  <si>
    <t>御坂花鳥</t>
    <rPh sb="0" eb="4">
      <t>ミサカハナトリ</t>
    </rPh>
    <phoneticPr fontId="10"/>
  </si>
  <si>
    <t>御坂花鳥</t>
    <rPh sb="0" eb="2">
      <t>ミサカ</t>
    </rPh>
    <rPh sb="2" eb="4">
      <t>ハナトリ</t>
    </rPh>
    <phoneticPr fontId="10"/>
  </si>
  <si>
    <t>八ヶ岳グランデ●</t>
    <rPh sb="0" eb="3">
      <t>ヤツガタケ</t>
    </rPh>
    <phoneticPr fontId="10"/>
  </si>
  <si>
    <t>羽黒</t>
    <rPh sb="0" eb="2">
      <t>ハグロ</t>
    </rPh>
    <phoneticPr fontId="10"/>
  </si>
  <si>
    <t>アバンソ</t>
    <phoneticPr fontId="10"/>
  </si>
  <si>
    <t>御坂</t>
    <rPh sb="0" eb="2">
      <t>ミサカ</t>
    </rPh>
    <phoneticPr fontId="10"/>
  </si>
  <si>
    <t>山城</t>
    <rPh sb="0" eb="2">
      <t>ヤマシロ</t>
    </rPh>
    <phoneticPr fontId="10"/>
  </si>
  <si>
    <t>敷島総合②　羽黒SSS</t>
    <rPh sb="0" eb="4">
      <t>シキシマソウゴウ</t>
    </rPh>
    <rPh sb="6" eb="8">
      <t>ハグロ</t>
    </rPh>
    <phoneticPr fontId="10"/>
  </si>
  <si>
    <t>西条小学校G</t>
    <rPh sb="0" eb="5">
      <t>サイジョウショウガッコウ</t>
    </rPh>
    <phoneticPr fontId="10"/>
  </si>
  <si>
    <t>初狩憩い②　アバンソFC</t>
    <rPh sb="0" eb="3">
      <t>ハツカリイコ</t>
    </rPh>
    <phoneticPr fontId="10"/>
  </si>
  <si>
    <t>長坂総合②　八ヶ岳グランデ</t>
    <rPh sb="0" eb="4">
      <t>ナガサカソウゴウ</t>
    </rPh>
    <rPh sb="6" eb="9">
      <t>ヤツガタケ</t>
    </rPh>
    <phoneticPr fontId="10"/>
  </si>
  <si>
    <t>長坂総合①　北杜UFC</t>
    <rPh sb="0" eb="4">
      <t>ナガサカソウゴウ</t>
    </rPh>
    <rPh sb="6" eb="11">
      <t>ホクトウfc</t>
    </rPh>
    <phoneticPr fontId="10"/>
  </si>
  <si>
    <t>御坂花鳥の里①</t>
    <rPh sb="0" eb="4">
      <t>ミサカハナトリ</t>
    </rPh>
    <rPh sb="5" eb="6">
      <t>サト</t>
    </rPh>
    <phoneticPr fontId="10"/>
  </si>
  <si>
    <t>山梨市八幡G　山梨SSS</t>
    <rPh sb="0" eb="3">
      <t>ヤマナシシ</t>
    </rPh>
    <rPh sb="3" eb="5">
      <t>ヤハタ</t>
    </rPh>
    <rPh sb="7" eb="12">
      <t>ヤマナシsss</t>
    </rPh>
    <phoneticPr fontId="10"/>
  </si>
  <si>
    <t>初狩憩い①　エス・ヴィエントSSS</t>
    <rPh sb="0" eb="3">
      <t>ハツカリイコ</t>
    </rPh>
    <phoneticPr fontId="10"/>
  </si>
  <si>
    <t>御坂花鳥の里①</t>
    <rPh sb="0" eb="2">
      <t>ミサカ</t>
    </rPh>
    <rPh sb="2" eb="4">
      <t>ハナトリ</t>
    </rPh>
    <rPh sb="5" eb="6">
      <t>サト</t>
    </rPh>
    <phoneticPr fontId="22"/>
  </si>
  <si>
    <t>富士川いきいき②　JFC白根</t>
    <rPh sb="0" eb="3">
      <t>フジカワ</t>
    </rPh>
    <rPh sb="12" eb="14">
      <t>シラネ</t>
    </rPh>
    <phoneticPr fontId="10"/>
  </si>
  <si>
    <t>会場当番が変更のパートがありますが、パート内及び会場にて調整協力をお願いします。</t>
  </si>
  <si>
    <t>また、運営費につきましても運営チームに渡してまかなっていただきますようお願いいたします。</t>
    <rPh sb="3" eb="6">
      <t>ウンエイヒ</t>
    </rPh>
    <rPh sb="36" eb="37">
      <t>ネガ</t>
    </rPh>
    <phoneticPr fontId="10"/>
  </si>
  <si>
    <t>大会会場の調整につきまして、会場提供・日程調整等ご協力いただいた皆様に感謝申し上げます。</t>
    <rPh sb="0" eb="2">
      <t>タイカイ</t>
    </rPh>
    <rPh sb="2" eb="4">
      <t>カイジョウ</t>
    </rPh>
    <rPh sb="5" eb="7">
      <t>チョウセイ</t>
    </rPh>
    <rPh sb="14" eb="18">
      <t>カイジョウテイキョウ</t>
    </rPh>
    <rPh sb="19" eb="21">
      <t>ニッテイ</t>
    </rPh>
    <rPh sb="21" eb="24">
      <t>チョウセイトウ</t>
    </rPh>
    <rPh sb="25" eb="27">
      <t>キョウリョク</t>
    </rPh>
    <rPh sb="32" eb="34">
      <t>ミナサマ</t>
    </rPh>
    <rPh sb="35" eb="38">
      <t>カンシャモウ</t>
    </rPh>
    <rPh sb="39" eb="40">
      <t>ア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</si>
</sst>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 "/>
  </numFmts>
  <fonts count="4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sz val="11"/>
      <color indexed="9"/>
      <name val="BIZ UDゴシック"/>
      <family val="3"/>
      <charset val="128"/>
    </font>
    <font>
      <sz val="9"/>
      <name val="BIZ UDゴシック"/>
      <family val="3"/>
      <charset val="128"/>
    </font>
    <font>
      <sz val="11"/>
      <color theme="0" tint="-0.249977111117893"/>
      <name val="BIZ UDゴシック"/>
      <family val="3"/>
      <charset val="128"/>
    </font>
    <font>
      <b/>
      <sz val="14"/>
      <name val="BIZ UDゴシック"/>
      <family val="3"/>
      <charset val="128"/>
    </font>
    <font>
      <sz val="14"/>
      <name val="BIZ UDゴシック"/>
      <family val="3"/>
      <charset val="128"/>
    </font>
    <font>
      <b/>
      <sz val="11"/>
      <name val="AR丸ゴシック体M"/>
      <family val="3"/>
      <charset val="128"/>
    </font>
    <font>
      <b/>
      <sz val="18"/>
      <name val="AR Pゴシック体M"/>
      <family val="3"/>
      <charset val="128"/>
    </font>
    <font>
      <sz val="11"/>
      <color theme="0"/>
      <name val="BIZ UDゴシック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2"/>
      <name val="Segoe UI Symbol"/>
      <family val="3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40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20" fillId="0" borderId="0">
      <alignment vertical="center"/>
    </xf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7">
    <xf numFmtId="0" fontId="0" fillId="0" borderId="0" xfId="0">
      <alignment vertical="center"/>
    </xf>
    <xf numFmtId="0" fontId="12" fillId="0" borderId="0" xfId="7" applyFont="1" applyAlignment="1">
      <alignment vertical="center" shrinkToFit="1"/>
    </xf>
    <xf numFmtId="0" fontId="9" fillId="0" borderId="0" xfId="7"/>
    <xf numFmtId="0" fontId="0" fillId="0" borderId="6" xfId="7" applyFont="1" applyBorder="1" applyAlignment="1">
      <alignment shrinkToFit="1"/>
    </xf>
    <xf numFmtId="0" fontId="0" fillId="0" borderId="0" xfId="7" applyFont="1" applyAlignment="1">
      <alignment shrinkToFit="1"/>
    </xf>
    <xf numFmtId="0" fontId="9" fillId="0" borderId="14" xfId="7" applyBorder="1" applyAlignment="1">
      <alignment shrinkToFit="1"/>
    </xf>
    <xf numFmtId="0" fontId="11" fillId="0" borderId="1" xfId="7" applyFont="1" applyBorder="1" applyAlignment="1">
      <alignment horizontal="distributed" vertical="center" shrinkToFit="1"/>
    </xf>
    <xf numFmtId="0" fontId="9" fillId="0" borderId="4" xfId="7" applyBorder="1" applyAlignment="1">
      <alignment shrinkToFit="1"/>
    </xf>
    <xf numFmtId="0" fontId="11" fillId="0" borderId="2" xfId="7" applyFont="1" applyBorder="1" applyAlignment="1">
      <alignment horizontal="distributed" vertical="center" shrinkToFit="1"/>
    </xf>
    <xf numFmtId="0" fontId="13" fillId="0" borderId="5" xfId="7" applyFont="1" applyBorder="1" applyAlignment="1">
      <alignment vertical="center" shrinkToFit="1"/>
    </xf>
    <xf numFmtId="0" fontId="9" fillId="0" borderId="0" xfId="7" applyAlignment="1">
      <alignment horizontal="center" vertical="center" shrinkToFit="1"/>
    </xf>
    <xf numFmtId="0" fontId="13" fillId="0" borderId="6" xfId="7" applyFont="1" applyBorder="1" applyAlignment="1">
      <alignment vertical="center" shrinkToFit="1"/>
    </xf>
    <xf numFmtId="0" fontId="0" fillId="0" borderId="5" xfId="7" applyFont="1" applyBorder="1" applyAlignment="1">
      <alignment shrinkToFit="1"/>
    </xf>
    <xf numFmtId="0" fontId="0" fillId="0" borderId="5" xfId="7" applyFont="1" applyBorder="1" applyAlignment="1">
      <alignment horizontal="center" shrinkToFit="1"/>
    </xf>
    <xf numFmtId="0" fontId="0" fillId="0" borderId="6" xfId="7" applyFont="1" applyBorder="1" applyAlignment="1">
      <alignment horizontal="center" shrinkToFit="1"/>
    </xf>
    <xf numFmtId="0" fontId="0" fillId="0" borderId="0" xfId="7" applyFont="1" applyAlignment="1">
      <alignment horizontal="center" shrinkToFit="1"/>
    </xf>
    <xf numFmtId="0" fontId="0" fillId="0" borderId="0" xfId="7" applyFont="1" applyAlignment="1">
      <alignment vertical="center" shrinkToFit="1"/>
    </xf>
    <xf numFmtId="20" fontId="0" fillId="0" borderId="0" xfId="7" applyNumberFormat="1" applyFont="1" applyAlignment="1">
      <alignment vertical="center" shrinkToFit="1"/>
    </xf>
    <xf numFmtId="20" fontId="15" fillId="0" borderId="0" xfId="7" applyNumberFormat="1" applyFont="1" applyAlignment="1">
      <alignment vertical="center" shrinkToFit="1"/>
    </xf>
    <xf numFmtId="0" fontId="15" fillId="0" borderId="0" xfId="7" applyFont="1" applyAlignment="1">
      <alignment vertical="center" shrinkToFit="1"/>
    </xf>
    <xf numFmtId="0" fontId="16" fillId="0" borderId="5" xfId="7" applyFont="1" applyBorder="1" applyAlignment="1">
      <alignment vertical="center" shrinkToFit="1"/>
    </xf>
    <xf numFmtId="0" fontId="16" fillId="0" borderId="6" xfId="7" applyFont="1" applyBorder="1" applyAlignment="1">
      <alignment vertical="center" shrinkToFit="1"/>
    </xf>
    <xf numFmtId="0" fontId="0" fillId="0" borderId="0" xfId="7" applyFont="1" applyAlignment="1">
      <alignment horizontal="center" vertical="center" shrinkToFit="1"/>
    </xf>
    <xf numFmtId="0" fontId="15" fillId="0" borderId="0" xfId="7" applyFont="1" applyAlignment="1">
      <alignment horizontal="center" vertical="center" shrinkToFit="1"/>
    </xf>
    <xf numFmtId="0" fontId="0" fillId="0" borderId="0" xfId="7" applyFont="1" applyAlignment="1">
      <alignment horizontal="right" shrinkToFit="1"/>
    </xf>
    <xf numFmtId="0" fontId="0" fillId="0" borderId="0" xfId="7" applyFont="1" applyAlignment="1">
      <alignment horizontal="right" vertical="center" shrinkToFit="1"/>
    </xf>
    <xf numFmtId="20" fontId="0" fillId="0" borderId="0" xfId="7" applyNumberFormat="1" applyFont="1" applyAlignment="1">
      <alignment horizontal="center" vertical="center" shrinkToFit="1"/>
    </xf>
    <xf numFmtId="20" fontId="15" fillId="0" borderId="0" xfId="7" applyNumberFormat="1" applyFont="1" applyAlignment="1">
      <alignment horizontal="center" vertical="center" shrinkToFit="1"/>
    </xf>
    <xf numFmtId="0" fontId="12" fillId="0" borderId="0" xfId="7" applyFont="1" applyAlignment="1">
      <alignment horizontal="right" vertical="center" shrinkToFit="1"/>
    </xf>
    <xf numFmtId="0" fontId="26" fillId="0" borderId="6" xfId="7" applyFont="1" applyBorder="1" applyAlignment="1">
      <alignment shrinkToFit="1"/>
    </xf>
    <xf numFmtId="0" fontId="26" fillId="0" borderId="0" xfId="7" applyFont="1" applyAlignment="1">
      <alignment shrinkToFit="1"/>
    </xf>
    <xf numFmtId="0" fontId="26" fillId="0" borderId="14" xfId="7" applyFont="1" applyBorder="1" applyAlignment="1">
      <alignment shrinkToFit="1"/>
    </xf>
    <xf numFmtId="0" fontId="28" fillId="0" borderId="1" xfId="7" applyFont="1" applyBorder="1" applyAlignment="1">
      <alignment horizontal="distributed" vertical="center" shrinkToFit="1"/>
    </xf>
    <xf numFmtId="0" fontId="27" fillId="0" borderId="0" xfId="7" applyFont="1" applyAlignment="1">
      <alignment horizontal="distributed" vertical="center" shrinkToFit="1"/>
    </xf>
    <xf numFmtId="0" fontId="26" fillId="0" borderId="4" xfId="7" applyFont="1" applyBorder="1" applyAlignment="1">
      <alignment shrinkToFit="1"/>
    </xf>
    <xf numFmtId="0" fontId="28" fillId="0" borderId="2" xfId="7" applyFont="1" applyBorder="1" applyAlignment="1">
      <alignment horizontal="distributed" vertical="center" shrinkToFit="1"/>
    </xf>
    <xf numFmtId="0" fontId="26" fillId="0" borderId="0" xfId="7" applyFont="1" applyAlignment="1">
      <alignment horizontal="distributed" vertical="center" shrinkToFit="1"/>
    </xf>
    <xf numFmtId="0" fontId="26" fillId="0" borderId="0" xfId="7" applyFont="1" applyAlignment="1">
      <alignment horizontal="center" vertical="center" shrinkToFit="1"/>
    </xf>
    <xf numFmtId="0" fontId="32" fillId="0" borderId="0" xfId="7" applyFont="1" applyAlignment="1">
      <alignment horizontal="distributed" vertical="center" shrinkToFit="1"/>
    </xf>
    <xf numFmtId="0" fontId="26" fillId="0" borderId="0" xfId="7" applyFont="1" applyAlignment="1">
      <alignment vertical="center" shrinkToFit="1"/>
    </xf>
    <xf numFmtId="0" fontId="27" fillId="0" borderId="0" xfId="7" applyFont="1" applyAlignment="1">
      <alignment vertical="center" shrinkToFit="1"/>
    </xf>
    <xf numFmtId="0" fontId="26" fillId="0" borderId="0" xfId="7" applyFont="1" applyAlignment="1">
      <alignment horizontal="center" shrinkToFit="1"/>
    </xf>
    <xf numFmtId="0" fontId="29" fillId="0" borderId="0" xfId="7" applyFont="1" applyAlignment="1">
      <alignment vertical="center" shrinkToFit="1"/>
    </xf>
    <xf numFmtId="20" fontId="26" fillId="0" borderId="0" xfId="7" applyNumberFormat="1" applyFont="1" applyAlignment="1">
      <alignment vertical="center" shrinkToFit="1"/>
    </xf>
    <xf numFmtId="20" fontId="29" fillId="0" borderId="0" xfId="7" applyNumberFormat="1" applyFont="1" applyAlignment="1">
      <alignment vertical="center" shrinkToFit="1"/>
    </xf>
    <xf numFmtId="20" fontId="26" fillId="0" borderId="0" xfId="7" applyNumberFormat="1" applyFont="1" applyAlignment="1">
      <alignment horizontal="center" vertical="center" shrinkToFit="1"/>
    </xf>
    <xf numFmtId="20" fontId="29" fillId="0" borderId="0" xfId="7" applyNumberFormat="1" applyFont="1" applyAlignment="1">
      <alignment horizontal="center" vertical="center" shrinkToFit="1"/>
    </xf>
    <xf numFmtId="0" fontId="29" fillId="0" borderId="0" xfId="7" applyFont="1" applyAlignment="1">
      <alignment horizontal="center" vertical="center" shrinkToFit="1"/>
    </xf>
    <xf numFmtId="0" fontId="27" fillId="0" borderId="0" xfId="7" applyFont="1" applyAlignment="1">
      <alignment horizontal="right" vertical="center" shrinkToFit="1"/>
    </xf>
    <xf numFmtId="0" fontId="26" fillId="0" borderId="0" xfId="7" applyFont="1" applyAlignment="1">
      <alignment horizontal="right" shrinkToFit="1"/>
    </xf>
    <xf numFmtId="0" fontId="26" fillId="0" borderId="0" xfId="7" applyFont="1" applyAlignment="1">
      <alignment horizontal="right" vertical="center" shrinkToFit="1"/>
    </xf>
    <xf numFmtId="0" fontId="27" fillId="0" borderId="0" xfId="7" applyFont="1" applyAlignment="1">
      <alignment horizontal="left" vertical="center" shrinkToFit="1"/>
    </xf>
    <xf numFmtId="0" fontId="26" fillId="0" borderId="0" xfId="7" applyFont="1" applyAlignment="1">
      <alignment horizontal="left" shrinkToFit="1"/>
    </xf>
    <xf numFmtId="177" fontId="31" fillId="0" borderId="10" xfId="15" applyNumberFormat="1" applyFont="1" applyBorder="1" applyAlignment="1" applyProtection="1">
      <alignment horizontal="right" vertical="center" shrinkToFit="1"/>
      <protection locked="0"/>
    </xf>
    <xf numFmtId="0" fontId="26" fillId="0" borderId="6" xfId="15" applyFont="1" applyBorder="1" applyAlignment="1">
      <alignment horizontal="center" vertical="center" shrinkToFit="1"/>
    </xf>
    <xf numFmtId="177" fontId="31" fillId="0" borderId="2" xfId="15" applyNumberFormat="1" applyFont="1" applyBorder="1" applyAlignment="1" applyProtection="1">
      <alignment horizontal="left" vertical="center" shrinkToFit="1"/>
      <protection locked="0"/>
    </xf>
    <xf numFmtId="177" fontId="31" fillId="0" borderId="10" xfId="15" applyNumberFormat="1" applyFont="1" applyBorder="1" applyAlignment="1">
      <alignment horizontal="right" vertical="center" shrinkToFit="1"/>
    </xf>
    <xf numFmtId="177" fontId="31" fillId="0" borderId="2" xfId="15" applyNumberFormat="1" applyFont="1" applyBorder="1" applyAlignment="1">
      <alignment horizontal="left" vertical="center" shrinkToFit="1"/>
    </xf>
    <xf numFmtId="0" fontId="9" fillId="0" borderId="0" xfId="7" applyAlignment="1">
      <alignment vertical="center" wrapText="1" shrinkToFit="1"/>
    </xf>
    <xf numFmtId="0" fontId="9" fillId="0" borderId="0" xfId="7" applyAlignment="1">
      <alignment vertical="center" wrapText="1"/>
    </xf>
    <xf numFmtId="0" fontId="34" fillId="0" borderId="5" xfId="7" applyFont="1" applyBorder="1" applyAlignment="1">
      <alignment horizontal="center" vertical="center" shrinkToFit="1"/>
    </xf>
    <xf numFmtId="0" fontId="34" fillId="0" borderId="6" xfId="7" applyFont="1" applyBorder="1" applyAlignment="1">
      <alignment horizontal="center" vertical="center" shrinkToFit="1"/>
    </xf>
    <xf numFmtId="0" fontId="34" fillId="0" borderId="5" xfId="7" applyFont="1" applyBorder="1" applyAlignment="1">
      <alignment shrinkToFit="1"/>
    </xf>
    <xf numFmtId="0" fontId="34" fillId="0" borderId="5" xfId="7" applyFont="1" applyBorder="1" applyAlignment="1">
      <alignment horizontal="center" shrinkToFit="1"/>
    </xf>
    <xf numFmtId="0" fontId="34" fillId="0" borderId="6" xfId="7" applyFont="1" applyBorder="1" applyAlignment="1">
      <alignment shrinkToFit="1"/>
    </xf>
    <xf numFmtId="0" fontId="34" fillId="0" borderId="6" xfId="7" applyFont="1" applyBorder="1" applyAlignment="1">
      <alignment horizontal="center" shrinkToFit="1"/>
    </xf>
    <xf numFmtId="0" fontId="34" fillId="0" borderId="0" xfId="7" applyFont="1" applyAlignment="1">
      <alignment horizontal="center" shrinkToFit="1"/>
    </xf>
    <xf numFmtId="0" fontId="39" fillId="0" borderId="0" xfId="18" applyFont="1">
      <alignment vertical="center"/>
    </xf>
    <xf numFmtId="0" fontId="40" fillId="0" borderId="0" xfId="18" applyFont="1">
      <alignment vertical="center"/>
    </xf>
    <xf numFmtId="0" fontId="41" fillId="0" borderId="0" xfId="18" applyFont="1">
      <alignment vertical="center"/>
    </xf>
    <xf numFmtId="0" fontId="41" fillId="0" borderId="0" xfId="18" applyFont="1" applyAlignment="1">
      <alignment horizontal="left" vertical="center" indent="1"/>
    </xf>
    <xf numFmtId="0" fontId="0" fillId="0" borderId="0" xfId="19" applyFont="1">
      <alignment vertical="center"/>
    </xf>
    <xf numFmtId="0" fontId="1" fillId="0" borderId="0" xfId="19">
      <alignment vertical="center"/>
    </xf>
    <xf numFmtId="0" fontId="23" fillId="0" borderId="0" xfId="19" applyFont="1">
      <alignment vertical="center"/>
    </xf>
    <xf numFmtId="0" fontId="40" fillId="0" borderId="0" xfId="18" applyFont="1" applyAlignment="1">
      <alignment horizontal="left" vertical="center"/>
    </xf>
    <xf numFmtId="0" fontId="41" fillId="0" borderId="0" xfId="18" applyFont="1" applyAlignment="1">
      <alignment horizontal="center" vertical="center"/>
    </xf>
    <xf numFmtId="0" fontId="40" fillId="0" borderId="0" xfId="18" applyFont="1" applyAlignment="1">
      <alignment horizontal="center" vertical="center"/>
    </xf>
    <xf numFmtId="0" fontId="41" fillId="0" borderId="28" xfId="18" applyFont="1" applyBorder="1" applyAlignment="1">
      <alignment horizontal="center" vertical="center" shrinkToFit="1"/>
    </xf>
    <xf numFmtId="0" fontId="41" fillId="0" borderId="30" xfId="18" applyFont="1" applyBorder="1" applyAlignment="1">
      <alignment horizontal="center" vertical="center" shrinkToFit="1"/>
    </xf>
    <xf numFmtId="0" fontId="41" fillId="0" borderId="0" xfId="18" applyFont="1" applyAlignment="1">
      <alignment horizontal="center" vertical="center" shrinkToFit="1"/>
    </xf>
    <xf numFmtId="0" fontId="44" fillId="0" borderId="0" xfId="18" applyFont="1">
      <alignment vertical="center"/>
    </xf>
    <xf numFmtId="0" fontId="23" fillId="0" borderId="0" xfId="19" applyFont="1" applyAlignment="1">
      <alignment horizontal="left" vertical="center"/>
    </xf>
    <xf numFmtId="0" fontId="24" fillId="0" borderId="0" xfId="19" applyFont="1">
      <alignment vertical="center"/>
    </xf>
    <xf numFmtId="0" fontId="1" fillId="0" borderId="0" xfId="19" applyAlignment="1">
      <alignment vertical="center" shrinkToFit="1"/>
    </xf>
    <xf numFmtId="0" fontId="24" fillId="0" borderId="24" xfId="19" applyFont="1" applyBorder="1" applyAlignment="1">
      <alignment horizontal="center" vertical="center" shrinkToFit="1"/>
    </xf>
    <xf numFmtId="0" fontId="24" fillId="0" borderId="0" xfId="19" applyFont="1" applyAlignment="1">
      <alignment vertical="center" shrinkToFit="1"/>
    </xf>
    <xf numFmtId="0" fontId="24" fillId="0" borderId="28" xfId="19" applyFont="1" applyBorder="1" applyAlignment="1">
      <alignment horizontal="center" vertical="center" shrinkToFit="1"/>
    </xf>
    <xf numFmtId="0" fontId="24" fillId="0" borderId="11" xfId="19" applyFont="1" applyBorder="1" applyAlignment="1">
      <alignment horizontal="center" vertical="center" shrinkToFit="1"/>
    </xf>
    <xf numFmtId="0" fontId="24" fillId="0" borderId="13" xfId="19" applyFont="1" applyBorder="1" applyAlignment="1">
      <alignment horizontal="center" vertical="center" shrinkToFit="1"/>
    </xf>
    <xf numFmtId="0" fontId="24" fillId="0" borderId="9" xfId="19" applyFont="1" applyBorder="1" applyAlignment="1">
      <alignment horizontal="center" vertical="center" shrinkToFit="1"/>
    </xf>
    <xf numFmtId="0" fontId="24" fillId="0" borderId="30" xfId="19" applyFont="1" applyBorder="1" applyAlignment="1">
      <alignment horizontal="center" vertical="center" shrinkToFit="1"/>
    </xf>
    <xf numFmtId="0" fontId="24" fillId="0" borderId="33" xfId="19" applyFont="1" applyBorder="1" applyAlignment="1">
      <alignment horizontal="center" vertical="center" shrinkToFit="1"/>
    </xf>
    <xf numFmtId="0" fontId="24" fillId="0" borderId="34" xfId="19" applyFont="1" applyBorder="1" applyAlignment="1">
      <alignment horizontal="center" vertical="center" shrinkToFit="1"/>
    </xf>
    <xf numFmtId="0" fontId="24" fillId="0" borderId="38" xfId="19" applyFont="1" applyBorder="1" applyAlignment="1">
      <alignment horizontal="center" vertical="center" shrinkToFit="1"/>
    </xf>
    <xf numFmtId="0" fontId="24" fillId="0" borderId="0" xfId="19" applyFont="1" applyAlignment="1">
      <alignment horizontal="center" vertical="center" shrinkToFit="1"/>
    </xf>
    <xf numFmtId="20" fontId="24" fillId="0" borderId="0" xfId="19" applyNumberFormat="1" applyFont="1" applyAlignment="1">
      <alignment horizontal="center" vertical="center" shrinkToFit="1"/>
    </xf>
    <xf numFmtId="0" fontId="41" fillId="0" borderId="9" xfId="18" applyFont="1" applyBorder="1" applyAlignment="1">
      <alignment horizontal="center" vertical="center" shrinkToFit="1"/>
    </xf>
    <xf numFmtId="0" fontId="41" fillId="0" borderId="38" xfId="18" applyFont="1" applyBorder="1" applyAlignment="1">
      <alignment horizontal="center" vertical="center" shrinkToFit="1"/>
    </xf>
    <xf numFmtId="0" fontId="41" fillId="0" borderId="0" xfId="18" applyFont="1" applyAlignment="1">
      <alignment horizontal="left" vertical="center"/>
    </xf>
    <xf numFmtId="0" fontId="20" fillId="0" borderId="0" xfId="18" applyFont="1" applyAlignment="1">
      <alignment horizontal="center" vertical="center"/>
    </xf>
    <xf numFmtId="0" fontId="21" fillId="0" borderId="0" xfId="19" applyFont="1" applyAlignment="1">
      <alignment horizontal="center" vertical="center"/>
    </xf>
    <xf numFmtId="0" fontId="48" fillId="0" borderId="0" xfId="19" applyFont="1">
      <alignment vertical="center"/>
    </xf>
    <xf numFmtId="0" fontId="46" fillId="0" borderId="0" xfId="18" applyFont="1">
      <alignment vertical="center"/>
    </xf>
    <xf numFmtId="20" fontId="24" fillId="0" borderId="31" xfId="19" applyNumberFormat="1" applyFont="1" applyBorder="1" applyAlignment="1">
      <alignment horizontal="center" vertical="center" shrinkToFit="1"/>
    </xf>
    <xf numFmtId="0" fontId="24" fillId="0" borderId="31" xfId="19" applyFont="1" applyBorder="1" applyAlignment="1">
      <alignment horizontal="center" vertical="center" shrinkToFit="1"/>
    </xf>
    <xf numFmtId="0" fontId="24" fillId="0" borderId="32" xfId="19" applyFont="1" applyBorder="1" applyAlignment="1">
      <alignment horizontal="center" vertical="center" shrinkToFit="1"/>
    </xf>
    <xf numFmtId="0" fontId="40" fillId="0" borderId="35" xfId="18" applyFont="1" applyBorder="1" applyAlignment="1">
      <alignment horizontal="center" vertical="center"/>
    </xf>
    <xf numFmtId="0" fontId="40" fillId="0" borderId="27" xfId="18" applyFont="1" applyBorder="1" applyAlignment="1">
      <alignment horizontal="center" vertical="center"/>
    </xf>
    <xf numFmtId="0" fontId="40" fillId="0" borderId="36" xfId="18" applyFont="1" applyBorder="1" applyAlignment="1">
      <alignment horizontal="center" vertical="center"/>
    </xf>
    <xf numFmtId="0" fontId="40" fillId="2" borderId="7" xfId="18" applyFont="1" applyFill="1" applyBorder="1" applyAlignment="1">
      <alignment horizontal="center" vertical="center"/>
    </xf>
    <xf numFmtId="0" fontId="40" fillId="2" borderId="29" xfId="18" applyFont="1" applyFill="1" applyBorder="1" applyAlignment="1">
      <alignment horizontal="center" vertical="center"/>
    </xf>
    <xf numFmtId="0" fontId="40" fillId="2" borderId="7" xfId="18" applyFont="1" applyFill="1" applyBorder="1" applyAlignment="1">
      <alignment horizontal="center" vertical="center" shrinkToFit="1"/>
    </xf>
    <xf numFmtId="0" fontId="40" fillId="2" borderId="29" xfId="18" applyFont="1" applyFill="1" applyBorder="1" applyAlignment="1">
      <alignment horizontal="center" vertical="center" shrinkToFit="1"/>
    </xf>
    <xf numFmtId="20" fontId="24" fillId="0" borderId="7" xfId="19" applyNumberFormat="1" applyFont="1" applyBorder="1" applyAlignment="1">
      <alignment horizontal="center" vertical="center" shrinkToFit="1"/>
    </xf>
    <xf numFmtId="0" fontId="24" fillId="0" borderId="7" xfId="19" applyFont="1" applyBorder="1" applyAlignment="1">
      <alignment horizontal="center" vertical="center" shrinkToFit="1"/>
    </xf>
    <xf numFmtId="0" fontId="24" fillId="0" borderId="29" xfId="19" applyFont="1" applyBorder="1" applyAlignment="1">
      <alignment horizontal="center" vertical="center" shrinkToFit="1"/>
    </xf>
    <xf numFmtId="0" fontId="40" fillId="2" borderId="35" xfId="18" applyFont="1" applyFill="1" applyBorder="1" applyAlignment="1">
      <alignment horizontal="center" vertical="center" shrinkToFit="1"/>
    </xf>
    <xf numFmtId="0" fontId="40" fillId="2" borderId="27" xfId="18" applyFont="1" applyFill="1" applyBorder="1" applyAlignment="1">
      <alignment horizontal="center" vertical="center" shrinkToFit="1"/>
    </xf>
    <xf numFmtId="0" fontId="40" fillId="2" borderId="36" xfId="18" applyFont="1" applyFill="1" applyBorder="1" applyAlignment="1">
      <alignment horizontal="center" vertical="center" shrinkToFit="1"/>
    </xf>
    <xf numFmtId="0" fontId="40" fillId="2" borderId="10" xfId="18" applyFont="1" applyFill="1" applyBorder="1" applyAlignment="1">
      <alignment horizontal="center" vertical="center" shrinkToFit="1"/>
    </xf>
    <xf numFmtId="0" fontId="40" fillId="2" borderId="6" xfId="18" applyFont="1" applyFill="1" applyBorder="1" applyAlignment="1">
      <alignment horizontal="center" vertical="center" shrinkToFit="1"/>
    </xf>
    <xf numFmtId="0" fontId="40" fillId="2" borderId="37" xfId="18" applyFont="1" applyFill="1" applyBorder="1" applyAlignment="1">
      <alignment horizontal="center" vertical="center" shrinkToFit="1"/>
    </xf>
    <xf numFmtId="0" fontId="24" fillId="0" borderId="0" xfId="19" applyFont="1" applyAlignment="1">
      <alignment vertical="center" shrinkToFit="1"/>
    </xf>
    <xf numFmtId="0" fontId="24" fillId="0" borderId="25" xfId="19" applyFont="1" applyBorder="1" applyAlignment="1">
      <alignment horizontal="center" vertical="center" shrinkToFit="1"/>
    </xf>
    <xf numFmtId="0" fontId="24" fillId="0" borderId="26" xfId="19" applyFont="1" applyBorder="1" applyAlignment="1">
      <alignment horizontal="center" vertical="center" shrinkToFit="1"/>
    </xf>
    <xf numFmtId="0" fontId="24" fillId="0" borderId="0" xfId="19" applyFont="1">
      <alignment vertical="center"/>
    </xf>
    <xf numFmtId="0" fontId="41" fillId="0" borderId="31" xfId="18" applyFont="1" applyBorder="1" applyAlignment="1">
      <alignment horizontal="center" vertical="center" shrinkToFit="1"/>
    </xf>
    <xf numFmtId="0" fontId="41" fillId="0" borderId="32" xfId="18" applyFont="1" applyBorder="1" applyAlignment="1">
      <alignment horizontal="center" vertical="center" shrinkToFit="1"/>
    </xf>
    <xf numFmtId="0" fontId="23" fillId="0" borderId="0" xfId="19" applyFont="1" applyAlignment="1">
      <alignment horizontal="left" vertical="center"/>
    </xf>
    <xf numFmtId="0" fontId="41" fillId="0" borderId="7" xfId="18" applyFont="1" applyBorder="1" applyAlignment="1">
      <alignment horizontal="center" vertical="center" shrinkToFit="1"/>
    </xf>
    <xf numFmtId="0" fontId="41" fillId="0" borderId="29" xfId="18" applyFont="1" applyBorder="1" applyAlignment="1">
      <alignment horizontal="center" vertical="center" shrinkToFit="1"/>
    </xf>
    <xf numFmtId="0" fontId="42" fillId="0" borderId="7" xfId="18" applyFont="1" applyBorder="1" applyAlignment="1">
      <alignment horizontal="center" vertical="center" shrinkToFit="1"/>
    </xf>
    <xf numFmtId="0" fontId="42" fillId="0" borderId="29" xfId="18" applyFont="1" applyBorder="1" applyAlignment="1">
      <alignment horizontal="center" vertical="center" shrinkToFit="1"/>
    </xf>
    <xf numFmtId="0" fontId="43" fillId="0" borderId="24" xfId="18" applyFont="1" applyBorder="1" applyAlignment="1">
      <alignment horizontal="center" vertical="center" shrinkToFit="1"/>
    </xf>
    <xf numFmtId="0" fontId="43" fillId="0" borderId="28" xfId="18" applyFont="1" applyBorder="1" applyAlignment="1">
      <alignment horizontal="center" vertical="center" shrinkToFit="1"/>
    </xf>
    <xf numFmtId="0" fontId="43" fillId="0" borderId="42" xfId="18" applyFont="1" applyBorder="1" applyAlignment="1">
      <alignment horizontal="center" vertical="center" shrinkToFit="1"/>
    </xf>
    <xf numFmtId="0" fontId="43" fillId="0" borderId="9" xfId="18" applyFont="1" applyBorder="1" applyAlignment="1">
      <alignment horizontal="center" vertical="center" shrinkToFit="1"/>
    </xf>
    <xf numFmtId="0" fontId="11" fillId="2" borderId="10" xfId="18" applyFont="1" applyFill="1" applyBorder="1" applyAlignment="1">
      <alignment horizontal="center" vertical="center"/>
    </xf>
    <xf numFmtId="0" fontId="11" fillId="2" borderId="6" xfId="18" applyFont="1" applyFill="1" applyBorder="1" applyAlignment="1">
      <alignment horizontal="center" vertical="center"/>
    </xf>
    <xf numFmtId="0" fontId="11" fillId="2" borderId="37" xfId="18" applyFont="1" applyFill="1" applyBorder="1" applyAlignment="1">
      <alignment horizontal="center" vertical="center"/>
    </xf>
    <xf numFmtId="0" fontId="11" fillId="0" borderId="25" xfId="18" applyFont="1" applyBorder="1" applyAlignment="1">
      <alignment horizontal="center" vertical="center"/>
    </xf>
    <xf numFmtId="0" fontId="11" fillId="0" borderId="26" xfId="18" applyFont="1" applyBorder="1" applyAlignment="1">
      <alignment horizontal="center" vertical="center"/>
    </xf>
    <xf numFmtId="0" fontId="40" fillId="0" borderId="25" xfId="18" applyFont="1" applyBorder="1" applyAlignment="1">
      <alignment horizontal="center" vertical="center" shrinkToFit="1"/>
    </xf>
    <xf numFmtId="0" fontId="40" fillId="0" borderId="26" xfId="18" applyFont="1" applyBorder="1" applyAlignment="1">
      <alignment horizontal="center" vertical="center" shrinkToFit="1"/>
    </xf>
    <xf numFmtId="0" fontId="40" fillId="2" borderId="35" xfId="18" applyFont="1" applyFill="1" applyBorder="1" applyAlignment="1">
      <alignment horizontal="center" vertical="center"/>
    </xf>
    <xf numFmtId="0" fontId="40" fillId="2" borderId="27" xfId="18" applyFont="1" applyFill="1" applyBorder="1" applyAlignment="1">
      <alignment horizontal="center" vertical="center"/>
    </xf>
    <xf numFmtId="0" fontId="40" fillId="2" borderId="36" xfId="18" applyFont="1" applyFill="1" applyBorder="1" applyAlignment="1">
      <alignment horizontal="center" vertical="center"/>
    </xf>
    <xf numFmtId="0" fontId="40" fillId="2" borderId="10" xfId="18" applyFont="1" applyFill="1" applyBorder="1" applyAlignment="1">
      <alignment horizontal="center" vertical="center"/>
    </xf>
    <xf numFmtId="0" fontId="40" fillId="2" borderId="6" xfId="18" applyFont="1" applyFill="1" applyBorder="1" applyAlignment="1">
      <alignment horizontal="center" vertical="center"/>
    </xf>
    <xf numFmtId="0" fontId="40" fillId="2" borderId="37" xfId="18" applyFont="1" applyFill="1" applyBorder="1" applyAlignment="1">
      <alignment horizontal="center" vertical="center"/>
    </xf>
    <xf numFmtId="0" fontId="41" fillId="0" borderId="11" xfId="18" applyFont="1" applyBorder="1" applyAlignment="1">
      <alignment horizontal="center" vertical="center" shrinkToFit="1"/>
    </xf>
    <xf numFmtId="0" fontId="41" fillId="0" borderId="13" xfId="18" applyFont="1" applyBorder="1" applyAlignment="1">
      <alignment horizontal="center" vertical="center" shrinkToFit="1"/>
    </xf>
    <xf numFmtId="0" fontId="43" fillId="0" borderId="41" xfId="18" applyFont="1" applyBorder="1" applyAlignment="1">
      <alignment horizontal="center" vertical="center" shrinkToFit="1"/>
    </xf>
    <xf numFmtId="0" fontId="43" fillId="0" borderId="39" xfId="18" applyFont="1" applyBorder="1" applyAlignment="1">
      <alignment horizontal="center" vertical="center" shrinkToFit="1"/>
    </xf>
    <xf numFmtId="0" fontId="40" fillId="0" borderId="43" xfId="18" applyFont="1" applyBorder="1" applyAlignment="1">
      <alignment horizontal="center" vertical="center"/>
    </xf>
    <xf numFmtId="0" fontId="40" fillId="0" borderId="44" xfId="18" applyFont="1" applyBorder="1" applyAlignment="1">
      <alignment horizontal="center" vertical="center"/>
    </xf>
    <xf numFmtId="0" fontId="40" fillId="0" borderId="45" xfId="18" applyFont="1" applyBorder="1" applyAlignment="1">
      <alignment horizontal="center" vertical="center"/>
    </xf>
    <xf numFmtId="0" fontId="42" fillId="0" borderId="12" xfId="18" applyFont="1" applyBorder="1" applyAlignment="1">
      <alignment horizontal="center" vertical="center" shrinkToFit="1"/>
    </xf>
    <xf numFmtId="0" fontId="42" fillId="0" borderId="40" xfId="18" applyFont="1" applyBorder="1" applyAlignment="1">
      <alignment horizontal="center" vertical="center" shrinkToFit="1"/>
    </xf>
    <xf numFmtId="0" fontId="11" fillId="2" borderId="10" xfId="18" applyFont="1" applyFill="1" applyBorder="1" applyAlignment="1">
      <alignment horizontal="center" vertical="center" shrinkToFit="1"/>
    </xf>
    <xf numFmtId="0" fontId="11" fillId="2" borderId="6" xfId="18" applyFont="1" applyFill="1" applyBorder="1" applyAlignment="1">
      <alignment horizontal="center" vertical="center" shrinkToFit="1"/>
    </xf>
    <xf numFmtId="0" fontId="11" fillId="2" borderId="37" xfId="18" applyFont="1" applyFill="1" applyBorder="1" applyAlignment="1">
      <alignment horizontal="center" vertical="center" shrinkToFit="1"/>
    </xf>
    <xf numFmtId="0" fontId="40" fillId="0" borderId="35" xfId="19" applyFont="1" applyBorder="1" applyAlignment="1">
      <alignment horizontal="center" vertical="center"/>
    </xf>
    <xf numFmtId="0" fontId="40" fillId="0" borderId="27" xfId="19" applyFont="1" applyBorder="1" applyAlignment="1">
      <alignment horizontal="center" vertical="center"/>
    </xf>
    <xf numFmtId="0" fontId="11" fillId="2" borderId="7" xfId="19" applyFont="1" applyFill="1" applyBorder="1" applyAlignment="1">
      <alignment horizontal="center" vertical="center" shrinkToFit="1"/>
    </xf>
    <xf numFmtId="0" fontId="11" fillId="2" borderId="11" xfId="19" applyFont="1" applyFill="1" applyBorder="1" applyAlignment="1">
      <alignment horizontal="center" vertical="center" shrinkToFit="1"/>
    </xf>
    <xf numFmtId="0" fontId="41" fillId="0" borderId="33" xfId="18" applyFont="1" applyBorder="1" applyAlignment="1">
      <alignment horizontal="center" vertical="center" shrinkToFit="1"/>
    </xf>
    <xf numFmtId="0" fontId="41" fillId="0" borderId="34" xfId="18" applyFont="1" applyBorder="1" applyAlignment="1">
      <alignment horizontal="center" vertical="center" shrinkToFit="1"/>
    </xf>
    <xf numFmtId="0" fontId="36" fillId="0" borderId="6" xfId="7" applyFont="1" applyBorder="1" applyAlignment="1">
      <alignment horizontal="right" vertical="center" shrinkToFit="1"/>
    </xf>
    <xf numFmtId="0" fontId="25" fillId="0" borderId="6" xfId="7" applyFont="1" applyBorder="1" applyAlignment="1">
      <alignment horizontal="left" vertical="center" shrinkToFit="1"/>
    </xf>
    <xf numFmtId="0" fontId="35" fillId="0" borderId="5" xfId="7" applyFont="1" applyBorder="1" applyAlignment="1">
      <alignment horizontal="center" vertical="center" shrinkToFit="1"/>
    </xf>
    <xf numFmtId="0" fontId="35" fillId="0" borderId="1" xfId="7" applyFont="1" applyBorder="1" applyAlignment="1">
      <alignment horizontal="center" vertical="center" shrinkToFit="1"/>
    </xf>
    <xf numFmtId="0" fontId="35" fillId="0" borderId="6" xfId="7" applyFont="1" applyBorder="1" applyAlignment="1">
      <alignment horizontal="center" vertical="center" shrinkToFit="1"/>
    </xf>
    <xf numFmtId="0" fontId="35" fillId="0" borderId="2" xfId="7" applyFont="1" applyBorder="1" applyAlignment="1">
      <alignment horizontal="center" vertical="center" shrinkToFit="1"/>
    </xf>
    <xf numFmtId="0" fontId="26" fillId="0" borderId="14" xfId="7" applyFont="1" applyBorder="1" applyAlignment="1">
      <alignment horizontal="center" vertical="center" shrinkToFit="1"/>
    </xf>
    <xf numFmtId="0" fontId="26" fillId="0" borderId="5" xfId="7" applyFont="1" applyBorder="1" applyAlignment="1">
      <alignment horizontal="center" vertical="center" shrinkToFit="1"/>
    </xf>
    <xf numFmtId="0" fontId="26" fillId="0" borderId="1" xfId="7" applyFont="1" applyBorder="1" applyAlignment="1">
      <alignment horizontal="center" vertical="center" shrinkToFit="1"/>
    </xf>
    <xf numFmtId="0" fontId="26" fillId="0" borderId="10" xfId="7" applyFont="1" applyBorder="1" applyAlignment="1">
      <alignment horizontal="center" vertical="center" shrinkToFit="1"/>
    </xf>
    <xf numFmtId="0" fontId="26" fillId="0" borderId="6" xfId="7" applyFont="1" applyBorder="1" applyAlignment="1">
      <alignment horizontal="center" vertical="center" shrinkToFit="1"/>
    </xf>
    <xf numFmtId="0" fontId="26" fillId="0" borderId="2" xfId="7" applyFont="1" applyBorder="1" applyAlignment="1">
      <alignment horizontal="center" vertical="center" shrinkToFit="1"/>
    </xf>
    <xf numFmtId="0" fontId="27" fillId="0" borderId="7" xfId="7" applyFont="1" applyBorder="1" applyAlignment="1">
      <alignment horizontal="distributed" vertical="center" shrinkToFit="1"/>
    </xf>
    <xf numFmtId="0" fontId="30" fillId="0" borderId="0" xfId="15" applyFont="1" applyAlignment="1">
      <alignment horizontal="center" vertical="center"/>
    </xf>
    <xf numFmtId="0" fontId="26" fillId="0" borderId="7" xfId="7" applyFont="1" applyBorder="1" applyAlignment="1">
      <alignment horizontal="center" vertical="center" shrinkToFit="1"/>
    </xf>
    <xf numFmtId="0" fontId="29" fillId="0" borderId="14" xfId="7" applyFont="1" applyBorder="1" applyAlignment="1" applyProtection="1">
      <alignment horizontal="center" vertical="center" shrinkToFit="1"/>
      <protection locked="0"/>
    </xf>
    <xf numFmtId="0" fontId="29" fillId="0" borderId="1" xfId="7" applyFont="1" applyBorder="1" applyAlignment="1">
      <alignment horizontal="center" vertical="center" shrinkToFit="1"/>
    </xf>
    <xf numFmtId="0" fontId="29" fillId="0" borderId="10" xfId="7" applyFont="1" applyBorder="1" applyAlignment="1">
      <alignment horizontal="center" vertical="center" shrinkToFit="1"/>
    </xf>
    <xf numFmtId="0" fontId="29" fillId="0" borderId="2" xfId="7" applyFont="1" applyBorder="1" applyAlignment="1">
      <alignment horizontal="center" vertical="center" shrinkToFit="1"/>
    </xf>
    <xf numFmtId="0" fontId="26" fillId="0" borderId="14" xfId="15" applyFont="1" applyBorder="1" applyAlignment="1">
      <alignment horizontal="center" vertical="center" wrapText="1"/>
    </xf>
    <xf numFmtId="0" fontId="26" fillId="0" borderId="5" xfId="15" applyFont="1" applyBorder="1" applyAlignment="1">
      <alignment horizontal="center" vertical="center" wrapText="1"/>
    </xf>
    <xf numFmtId="0" fontId="26" fillId="0" borderId="1" xfId="15" applyFont="1" applyBorder="1" applyAlignment="1">
      <alignment horizontal="center" vertical="center" wrapText="1"/>
    </xf>
    <xf numFmtId="0" fontId="26" fillId="0" borderId="15" xfId="15" applyFont="1" applyBorder="1" applyAlignment="1">
      <alignment horizontal="center" vertical="center" wrapText="1"/>
    </xf>
    <xf numFmtId="0" fontId="26" fillId="0" borderId="16" xfId="15" applyFont="1" applyBorder="1" applyAlignment="1">
      <alignment horizontal="center" vertical="center" wrapText="1"/>
    </xf>
    <xf numFmtId="0" fontId="26" fillId="0" borderId="17" xfId="15" applyFont="1" applyBorder="1" applyAlignment="1">
      <alignment horizontal="center" vertical="center" wrapText="1"/>
    </xf>
    <xf numFmtId="0" fontId="26" fillId="0" borderId="18" xfId="15" applyFont="1" applyBorder="1" applyAlignment="1">
      <alignment horizontal="center" vertical="center" wrapText="1"/>
    </xf>
    <xf numFmtId="0" fontId="26" fillId="0" borderId="19" xfId="15" applyFont="1" applyBorder="1" applyAlignment="1">
      <alignment horizontal="center" vertical="center" wrapText="1"/>
    </xf>
    <xf numFmtId="0" fontId="26" fillId="0" borderId="20" xfId="15" applyFont="1" applyBorder="1" applyAlignment="1">
      <alignment horizontal="center" vertical="center" wrapText="1"/>
    </xf>
    <xf numFmtId="0" fontId="26" fillId="0" borderId="8" xfId="7" applyFont="1" applyBorder="1" applyAlignment="1">
      <alignment horizontal="center" vertical="center" shrinkToFit="1"/>
    </xf>
    <xf numFmtId="0" fontId="26" fillId="0" borderId="12" xfId="7" applyFont="1" applyBorder="1" applyAlignment="1">
      <alignment horizontal="center" vertical="center" shrinkToFit="1"/>
    </xf>
    <xf numFmtId="0" fontId="26" fillId="0" borderId="21" xfId="15" applyFont="1" applyBorder="1" applyAlignment="1">
      <alignment horizontal="center" vertical="center" wrapText="1"/>
    </xf>
    <xf numFmtId="0" fontId="26" fillId="0" borderId="22" xfId="15" applyFont="1" applyBorder="1" applyAlignment="1">
      <alignment horizontal="center" vertical="center" wrapText="1"/>
    </xf>
    <xf numFmtId="0" fontId="26" fillId="0" borderId="23" xfId="15" applyFont="1" applyBorder="1" applyAlignment="1">
      <alignment horizontal="center" vertical="center" wrapText="1"/>
    </xf>
    <xf numFmtId="0" fontId="26" fillId="0" borderId="4" xfId="15" applyFont="1" applyBorder="1" applyAlignment="1">
      <alignment horizontal="center" vertical="center" wrapText="1"/>
    </xf>
    <xf numFmtId="0" fontId="26" fillId="0" borderId="0" xfId="15" applyFont="1" applyAlignment="1">
      <alignment horizontal="center" vertical="center" wrapText="1"/>
    </xf>
    <xf numFmtId="0" fontId="26" fillId="0" borderId="3" xfId="15" applyFont="1" applyBorder="1" applyAlignment="1">
      <alignment horizontal="center" vertical="center" wrapText="1"/>
    </xf>
    <xf numFmtId="177" fontId="26" fillId="0" borderId="8" xfId="7" applyNumberFormat="1" applyFont="1" applyBorder="1" applyAlignment="1">
      <alignment horizontal="distributed" vertical="center" shrinkToFit="1"/>
    </xf>
    <xf numFmtId="0" fontId="26" fillId="0" borderId="12" xfId="7" applyFont="1" applyBorder="1" applyAlignment="1">
      <alignment horizontal="distributed" vertical="center" shrinkToFit="1"/>
    </xf>
    <xf numFmtId="177" fontId="26" fillId="0" borderId="7" xfId="7" applyNumberFormat="1" applyFont="1" applyBorder="1" applyAlignment="1">
      <alignment horizontal="center" vertical="center" shrinkToFit="1"/>
    </xf>
    <xf numFmtId="0" fontId="26" fillId="0" borderId="6" xfId="7" applyFont="1" applyBorder="1" applyAlignment="1">
      <alignment horizontal="center" shrinkToFit="1"/>
    </xf>
    <xf numFmtId="0" fontId="26" fillId="0" borderId="8" xfId="7" applyFont="1" applyBorder="1" applyAlignment="1">
      <alignment shrinkToFit="1"/>
    </xf>
    <xf numFmtId="0" fontId="26" fillId="0" borderId="12" xfId="7" applyFont="1" applyBorder="1" applyAlignment="1">
      <alignment shrinkToFit="1"/>
    </xf>
    <xf numFmtId="56" fontId="26" fillId="0" borderId="14" xfId="7" applyNumberFormat="1" applyFont="1" applyBorder="1" applyAlignment="1">
      <alignment horizontal="center" vertical="center" shrinkToFit="1"/>
    </xf>
    <xf numFmtId="56" fontId="26" fillId="0" borderId="1" xfId="7" applyNumberFormat="1" applyFont="1" applyBorder="1" applyAlignment="1">
      <alignment horizontal="center" vertical="center" shrinkToFit="1"/>
    </xf>
    <xf numFmtId="56" fontId="26" fillId="0" borderId="10" xfId="7" applyNumberFormat="1" applyFont="1" applyBorder="1" applyAlignment="1">
      <alignment horizontal="center" vertical="center" shrinkToFit="1"/>
    </xf>
    <xf numFmtId="56" fontId="26" fillId="0" borderId="2" xfId="7" applyNumberFormat="1" applyFont="1" applyBorder="1" applyAlignment="1">
      <alignment horizontal="center" vertical="center" shrinkToFit="1"/>
    </xf>
    <xf numFmtId="0" fontId="29" fillId="0" borderId="14" xfId="7" applyFont="1" applyBorder="1" applyAlignment="1">
      <alignment horizontal="center" vertical="center" shrinkToFit="1"/>
    </xf>
    <xf numFmtId="0" fontId="29" fillId="0" borderId="5" xfId="7" applyFont="1" applyBorder="1" applyAlignment="1">
      <alignment horizontal="center" vertical="center" shrinkToFit="1"/>
    </xf>
    <xf numFmtId="0" fontId="29" fillId="0" borderId="6" xfId="7" applyFont="1" applyBorder="1" applyAlignment="1">
      <alignment horizontal="center" vertical="center" shrinkToFit="1"/>
    </xf>
    <xf numFmtId="0" fontId="26" fillId="0" borderId="8" xfId="7" applyFont="1" applyBorder="1" applyAlignment="1">
      <alignment vertical="center" shrinkToFit="1"/>
    </xf>
    <xf numFmtId="0" fontId="26" fillId="0" borderId="12" xfId="7" applyFont="1" applyBorder="1" applyAlignment="1">
      <alignment vertical="center" shrinkToFit="1"/>
    </xf>
    <xf numFmtId="20" fontId="26" fillId="0" borderId="14" xfId="7" applyNumberFormat="1" applyFont="1" applyBorder="1" applyAlignment="1">
      <alignment horizontal="center" vertical="center" shrinkToFit="1"/>
    </xf>
    <xf numFmtId="20" fontId="26" fillId="0" borderId="1" xfId="7" applyNumberFormat="1" applyFont="1" applyBorder="1" applyAlignment="1">
      <alignment horizontal="center" vertical="center" shrinkToFit="1"/>
    </xf>
    <xf numFmtId="20" fontId="26" fillId="0" borderId="10" xfId="7" applyNumberFormat="1" applyFont="1" applyBorder="1" applyAlignment="1">
      <alignment horizontal="center" vertical="center" shrinkToFit="1"/>
    </xf>
    <xf numFmtId="20" fontId="26" fillId="0" borderId="2" xfId="7" applyNumberFormat="1" applyFont="1" applyBorder="1" applyAlignment="1">
      <alignment horizontal="center" vertical="center" shrinkToFit="1"/>
    </xf>
    <xf numFmtId="0" fontId="15" fillId="0" borderId="14" xfId="7" applyFont="1" applyBorder="1" applyAlignment="1">
      <alignment horizontal="center" vertical="center" shrinkToFit="1"/>
    </xf>
    <xf numFmtId="0" fontId="15" fillId="0" borderId="5" xfId="7" applyFont="1" applyBorder="1" applyAlignment="1">
      <alignment horizontal="center" vertical="center" shrinkToFit="1"/>
    </xf>
    <xf numFmtId="0" fontId="15" fillId="0" borderId="1" xfId="7" applyFont="1" applyBorder="1" applyAlignment="1">
      <alignment horizontal="center" vertical="center" shrinkToFit="1"/>
    </xf>
    <xf numFmtId="0" fontId="15" fillId="0" borderId="10" xfId="7" applyFont="1" applyBorder="1" applyAlignment="1">
      <alignment horizontal="center" vertical="center" shrinkToFit="1"/>
    </xf>
    <xf numFmtId="0" fontId="15" fillId="0" borderId="6" xfId="7" applyFont="1" applyBorder="1" applyAlignment="1">
      <alignment horizontal="center" vertical="center" shrinkToFit="1"/>
    </xf>
    <xf numFmtId="0" fontId="15" fillId="0" borderId="2" xfId="7" applyFont="1" applyBorder="1" applyAlignment="1">
      <alignment horizontal="center" vertical="center" shrinkToFit="1"/>
    </xf>
    <xf numFmtId="0" fontId="33" fillId="0" borderId="14" xfId="7" applyFont="1" applyBorder="1" applyAlignment="1">
      <alignment horizontal="center" vertical="center" shrinkToFit="1"/>
    </xf>
    <xf numFmtId="0" fontId="33" fillId="0" borderId="5" xfId="7" applyFont="1" applyBorder="1" applyAlignment="1">
      <alignment horizontal="center" vertical="center" shrinkToFit="1"/>
    </xf>
    <xf numFmtId="0" fontId="33" fillId="0" borderId="10" xfId="7" applyFont="1" applyBorder="1" applyAlignment="1">
      <alignment horizontal="center" vertical="center" shrinkToFit="1"/>
    </xf>
    <xf numFmtId="0" fontId="33" fillId="0" borderId="6" xfId="7" applyFont="1" applyBorder="1" applyAlignment="1">
      <alignment horizontal="center" vertical="center" shrinkToFit="1"/>
    </xf>
    <xf numFmtId="0" fontId="34" fillId="0" borderId="5" xfId="7" applyFont="1" applyBorder="1" applyAlignment="1">
      <alignment horizontal="right" vertical="center" shrinkToFit="1"/>
    </xf>
    <xf numFmtId="0" fontId="34" fillId="0" borderId="6" xfId="7" applyFont="1" applyBorder="1" applyAlignment="1">
      <alignment horizontal="right" vertical="center" shrinkToFit="1"/>
    </xf>
    <xf numFmtId="0" fontId="34" fillId="0" borderId="5" xfId="7" applyFont="1" applyBorder="1" applyAlignment="1">
      <alignment vertical="center" shrinkToFit="1"/>
    </xf>
    <xf numFmtId="0" fontId="34" fillId="0" borderId="6" xfId="7" applyFont="1" applyBorder="1" applyAlignment="1">
      <alignment vertical="center" shrinkToFit="1"/>
    </xf>
    <xf numFmtId="0" fontId="33" fillId="0" borderId="1" xfId="7" applyFont="1" applyBorder="1" applyAlignment="1">
      <alignment horizontal="center" vertical="center" shrinkToFit="1"/>
    </xf>
    <xf numFmtId="0" fontId="33" fillId="0" borderId="2" xfId="7" applyFont="1" applyBorder="1" applyAlignment="1">
      <alignment horizontal="center" vertical="center" shrinkToFit="1"/>
    </xf>
    <xf numFmtId="0" fontId="34" fillId="0" borderId="5" xfId="7" applyFont="1" applyBorder="1" applyAlignment="1">
      <alignment horizontal="center" vertical="center" shrinkToFit="1"/>
    </xf>
    <xf numFmtId="0" fontId="34" fillId="0" borderId="6" xfId="7" applyFont="1" applyBorder="1" applyAlignment="1">
      <alignment horizontal="center" vertical="center" shrinkToFit="1"/>
    </xf>
    <xf numFmtId="0" fontId="9" fillId="0" borderId="14" xfId="7" applyBorder="1" applyAlignment="1">
      <alignment horizontal="center" vertical="center" shrinkToFit="1"/>
    </xf>
    <xf numFmtId="0" fontId="9" fillId="0" borderId="5" xfId="7" applyBorder="1" applyAlignment="1">
      <alignment horizontal="center" vertical="center" shrinkToFit="1"/>
    </xf>
    <xf numFmtId="0" fontId="9" fillId="0" borderId="1" xfId="7" applyBorder="1" applyAlignment="1">
      <alignment horizontal="center" vertical="center" shrinkToFit="1"/>
    </xf>
    <xf numFmtId="0" fontId="9" fillId="0" borderId="10" xfId="7" applyBorder="1" applyAlignment="1">
      <alignment horizontal="center" vertical="center" shrinkToFit="1"/>
    </xf>
    <xf numFmtId="0" fontId="9" fillId="0" borderId="6" xfId="7" applyBorder="1" applyAlignment="1">
      <alignment horizontal="center" vertical="center" shrinkToFit="1"/>
    </xf>
    <xf numFmtId="0" fontId="9" fillId="0" borderId="2" xfId="7" applyBorder="1" applyAlignment="1">
      <alignment horizontal="center" vertical="center" shrinkToFit="1"/>
    </xf>
    <xf numFmtId="0" fontId="26" fillId="0" borderId="7" xfId="7" applyFont="1" applyBorder="1" applyAlignment="1">
      <alignment shrinkToFit="1"/>
    </xf>
    <xf numFmtId="176" fontId="29" fillId="0" borderId="5" xfId="7" applyNumberFormat="1" applyFont="1" applyBorder="1" applyAlignment="1">
      <alignment horizontal="center" vertical="center" shrinkToFit="1"/>
    </xf>
    <xf numFmtId="176" fontId="29" fillId="0" borderId="1" xfId="7" applyNumberFormat="1" applyFont="1" applyBorder="1" applyAlignment="1">
      <alignment horizontal="center" vertical="center" shrinkToFit="1"/>
    </xf>
    <xf numFmtId="176" fontId="29" fillId="0" borderId="6" xfId="7" applyNumberFormat="1" applyFont="1" applyBorder="1" applyAlignment="1">
      <alignment horizontal="center" vertical="center" shrinkToFit="1"/>
    </xf>
    <xf numFmtId="176" fontId="29" fillId="0" borderId="2" xfId="7" applyNumberFormat="1" applyFont="1" applyBorder="1" applyAlignment="1">
      <alignment horizontal="center" vertical="center" shrinkToFit="1"/>
    </xf>
    <xf numFmtId="0" fontId="26" fillId="0" borderId="7" xfId="7" applyFont="1" applyBorder="1" applyAlignment="1">
      <alignment vertical="center" shrinkToFit="1"/>
    </xf>
    <xf numFmtId="0" fontId="15" fillId="0" borderId="12" xfId="7" applyFont="1" applyBorder="1" applyAlignment="1">
      <alignment horizontal="center" vertical="center" shrinkToFit="1"/>
    </xf>
    <xf numFmtId="0" fontId="15" fillId="0" borderId="7" xfId="7" applyFont="1" applyBorder="1" applyAlignment="1">
      <alignment horizontal="center" vertical="center" shrinkToFit="1"/>
    </xf>
    <xf numFmtId="0" fontId="9" fillId="0" borderId="7" xfId="7" applyBorder="1" applyAlignment="1">
      <alignment horizontal="center" vertical="center" shrinkToFit="1"/>
    </xf>
    <xf numFmtId="0" fontId="9" fillId="0" borderId="7" xfId="7" applyBorder="1" applyAlignment="1">
      <alignment shrinkToFit="1"/>
    </xf>
    <xf numFmtId="0" fontId="0" fillId="0" borderId="14" xfId="7" applyFont="1" applyBorder="1" applyAlignment="1">
      <alignment horizontal="center" vertical="center" shrinkToFit="1"/>
    </xf>
    <xf numFmtId="0" fontId="19" fillId="0" borderId="0" xfId="7" applyFont="1" applyAlignment="1">
      <alignment horizontal="center" vertical="center" shrinkToFit="1"/>
    </xf>
    <xf numFmtId="0" fontId="38" fillId="0" borderId="6" xfId="7" applyFont="1" applyBorder="1" applyAlignment="1">
      <alignment horizontal="center" vertical="center" shrinkToFit="1"/>
    </xf>
    <xf numFmtId="0" fontId="47" fillId="0" borderId="6" xfId="7" applyFont="1" applyBorder="1" applyAlignment="1">
      <alignment horizontal="center" vertical="center" shrinkToFit="1"/>
    </xf>
    <xf numFmtId="0" fontId="17" fillId="0" borderId="6" xfId="7" applyFont="1" applyBorder="1" applyAlignment="1">
      <alignment horizontal="right" vertical="center" shrinkToFit="1"/>
    </xf>
    <xf numFmtId="0" fontId="17" fillId="0" borderId="6" xfId="7" applyFont="1" applyBorder="1" applyAlignment="1">
      <alignment horizontal="left" vertical="center" shrinkToFit="1"/>
    </xf>
    <xf numFmtId="0" fontId="12" fillId="0" borderId="5" xfId="7" applyFont="1" applyBorder="1" applyAlignment="1">
      <alignment horizontal="center" vertical="center" shrinkToFit="1"/>
    </xf>
    <xf numFmtId="0" fontId="12" fillId="0" borderId="1" xfId="7" applyFont="1" applyBorder="1" applyAlignment="1">
      <alignment horizontal="center" vertical="center" shrinkToFit="1"/>
    </xf>
    <xf numFmtId="0" fontId="12" fillId="0" borderId="6" xfId="7" applyFont="1" applyBorder="1" applyAlignment="1">
      <alignment horizontal="center" vertical="center" shrinkToFit="1"/>
    </xf>
    <xf numFmtId="0" fontId="12" fillId="0" borderId="2" xfId="7" applyFont="1" applyBorder="1" applyAlignment="1">
      <alignment horizontal="center" vertical="center" shrinkToFit="1"/>
    </xf>
    <xf numFmtId="0" fontId="0" fillId="0" borderId="7" xfId="7" applyFont="1" applyBorder="1" applyAlignment="1">
      <alignment horizontal="center" vertical="center" shrinkToFit="1"/>
    </xf>
    <xf numFmtId="0" fontId="15" fillId="0" borderId="5" xfId="7" applyFont="1" applyBorder="1" applyAlignment="1" applyProtection="1">
      <alignment horizontal="center" vertical="center" shrinkToFit="1"/>
      <protection locked="0"/>
    </xf>
    <xf numFmtId="0" fontId="12" fillId="0" borderId="7" xfId="7" applyFont="1" applyBorder="1" applyAlignment="1">
      <alignment horizontal="distributed" vertical="center" shrinkToFit="1"/>
    </xf>
    <xf numFmtId="0" fontId="0" fillId="0" borderId="8" xfId="7" applyFont="1" applyBorder="1" applyAlignment="1">
      <alignment horizontal="center" vertical="center" shrinkToFit="1"/>
    </xf>
    <xf numFmtId="0" fontId="0" fillId="0" borderId="12" xfId="7" applyFont="1" applyBorder="1" applyAlignment="1">
      <alignment horizontal="center" vertical="center" shrinkToFit="1"/>
    </xf>
    <xf numFmtId="0" fontId="15" fillId="0" borderId="14" xfId="7" applyFont="1" applyBorder="1" applyAlignment="1" applyProtection="1">
      <alignment horizontal="center" vertical="center" shrinkToFit="1"/>
      <protection locked="0"/>
    </xf>
    <xf numFmtId="176" fontId="15" fillId="0" borderId="7" xfId="7" applyNumberFormat="1" applyFont="1" applyBorder="1" applyAlignment="1">
      <alignment horizontal="center" vertical="center" shrinkToFit="1"/>
    </xf>
    <xf numFmtId="0" fontId="15" fillId="0" borderId="8" xfId="7" applyFont="1" applyBorder="1" applyAlignment="1">
      <alignment horizontal="distributed" vertical="center" shrinkToFit="1"/>
    </xf>
    <xf numFmtId="0" fontId="15" fillId="0" borderId="12" xfId="7" applyFont="1" applyBorder="1" applyAlignment="1">
      <alignment horizontal="distributed" vertical="center" shrinkToFit="1"/>
    </xf>
    <xf numFmtId="0" fontId="0" fillId="0" borderId="0" xfId="7" applyFont="1" applyAlignment="1">
      <alignment horizontal="center" vertical="center" shrinkToFit="1"/>
    </xf>
    <xf numFmtId="0" fontId="0" fillId="0" borderId="6" xfId="7" applyFont="1" applyBorder="1" applyAlignment="1">
      <alignment horizontal="center" vertical="center" shrinkToFit="1"/>
    </xf>
    <xf numFmtId="0" fontId="0" fillId="0" borderId="5" xfId="7" applyFont="1" applyBorder="1" applyAlignment="1">
      <alignment horizontal="center" vertical="center" shrinkToFit="1"/>
    </xf>
    <xf numFmtId="0" fontId="15" fillId="0" borderId="0" xfId="7" applyFont="1" applyAlignment="1">
      <alignment horizontal="center" vertical="center"/>
    </xf>
    <xf numFmtId="0" fontId="15" fillId="0" borderId="6" xfId="7" applyFont="1" applyBorder="1" applyAlignment="1">
      <alignment horizontal="center" vertical="center"/>
    </xf>
    <xf numFmtId="0" fontId="9" fillId="0" borderId="8" xfId="7" applyBorder="1" applyAlignment="1">
      <alignment shrinkToFit="1"/>
    </xf>
    <xf numFmtId="0" fontId="9" fillId="0" borderId="12" xfId="7" applyBorder="1" applyAlignment="1">
      <alignment shrinkToFit="1"/>
    </xf>
    <xf numFmtId="176" fontId="13" fillId="0" borderId="14" xfId="7" applyNumberFormat="1" applyFont="1" applyBorder="1" applyAlignment="1">
      <alignment horizontal="center" vertical="center" shrinkToFit="1"/>
    </xf>
    <xf numFmtId="176" fontId="13" fillId="0" borderId="5" xfId="7" applyNumberFormat="1" applyFont="1" applyBorder="1" applyAlignment="1">
      <alignment horizontal="center" vertical="center" shrinkToFit="1"/>
    </xf>
    <xf numFmtId="176" fontId="13" fillId="0" borderId="10" xfId="7" applyNumberFormat="1" applyFont="1" applyBorder="1" applyAlignment="1">
      <alignment horizontal="center" vertical="center" shrinkToFit="1"/>
    </xf>
    <xf numFmtId="176" fontId="13" fillId="0" borderId="6" xfId="7" applyNumberFormat="1" applyFont="1" applyBorder="1" applyAlignment="1">
      <alignment horizontal="center" vertical="center" shrinkToFit="1"/>
    </xf>
    <xf numFmtId="0" fontId="13" fillId="0" borderId="5" xfId="7" applyFont="1" applyBorder="1" applyAlignment="1">
      <alignment horizontal="center" vertical="center" shrinkToFit="1"/>
    </xf>
    <xf numFmtId="0" fontId="13" fillId="0" borderId="6" xfId="7" applyFont="1" applyBorder="1" applyAlignment="1">
      <alignment horizontal="center" vertical="center" shrinkToFit="1"/>
    </xf>
    <xf numFmtId="0" fontId="13" fillId="0" borderId="1" xfId="7" applyFont="1" applyBorder="1" applyAlignment="1">
      <alignment horizontal="center" vertical="center" shrinkToFit="1"/>
    </xf>
    <xf numFmtId="0" fontId="13" fillId="0" borderId="2" xfId="7" applyFont="1" applyBorder="1" applyAlignment="1">
      <alignment horizontal="center" vertical="center" shrinkToFit="1"/>
    </xf>
    <xf numFmtId="0" fontId="0" fillId="0" borderId="7" xfId="7" applyFont="1" applyBorder="1" applyAlignment="1">
      <alignment horizontal="center" vertical="center" wrapText="1" shrinkToFit="1"/>
    </xf>
    <xf numFmtId="0" fontId="0" fillId="0" borderId="8" xfId="7" applyFont="1" applyBorder="1" applyAlignment="1">
      <alignment vertical="center" shrinkToFit="1"/>
    </xf>
    <xf numFmtId="0" fontId="0" fillId="0" borderId="12" xfId="7" applyFont="1" applyBorder="1" applyAlignment="1">
      <alignment vertical="center" shrinkToFit="1"/>
    </xf>
    <xf numFmtId="20" fontId="0" fillId="0" borderId="14" xfId="7" applyNumberFormat="1" applyFont="1" applyBorder="1" applyAlignment="1">
      <alignment horizontal="center" vertical="center" shrinkToFit="1"/>
    </xf>
    <xf numFmtId="20" fontId="0" fillId="0" borderId="1" xfId="7" applyNumberFormat="1" applyFont="1" applyBorder="1" applyAlignment="1">
      <alignment horizontal="center" vertical="center" shrinkToFit="1"/>
    </xf>
    <xf numFmtId="20" fontId="0" fillId="0" borderId="10" xfId="7" applyNumberFormat="1" applyFont="1" applyBorder="1" applyAlignment="1">
      <alignment horizontal="center" vertical="center" shrinkToFit="1"/>
    </xf>
    <xf numFmtId="20" fontId="0" fillId="0" borderId="2" xfId="7" applyNumberFormat="1" applyFont="1" applyBorder="1" applyAlignment="1">
      <alignment horizontal="center" vertical="center" shrinkToFit="1"/>
    </xf>
    <xf numFmtId="0" fontId="15" fillId="0" borderId="0" xfId="7" applyFont="1" applyAlignment="1">
      <alignment horizontal="center" vertical="center" shrinkToFit="1"/>
    </xf>
    <xf numFmtId="0" fontId="9" fillId="0" borderId="8" xfId="7" applyBorder="1" applyAlignment="1">
      <alignment horizontal="center" vertical="center" shrinkToFit="1"/>
    </xf>
    <xf numFmtId="0" fontId="9" fillId="0" borderId="12" xfId="7" applyBorder="1" applyAlignment="1">
      <alignment horizontal="center" vertical="center" shrinkToFit="1"/>
    </xf>
    <xf numFmtId="20" fontId="9" fillId="0" borderId="14" xfId="7" applyNumberFormat="1" applyBorder="1" applyAlignment="1">
      <alignment horizontal="center" vertical="center" shrinkToFit="1"/>
    </xf>
    <xf numFmtId="20" fontId="9" fillId="0" borderId="1" xfId="7" applyNumberFormat="1" applyBorder="1" applyAlignment="1">
      <alignment horizontal="center" vertical="center" shrinkToFit="1"/>
    </xf>
    <xf numFmtId="20" fontId="9" fillId="0" borderId="10" xfId="7" applyNumberFormat="1" applyBorder="1" applyAlignment="1">
      <alignment horizontal="center" vertical="center" shrinkToFit="1"/>
    </xf>
    <xf numFmtId="20" fontId="9" fillId="0" borderId="2" xfId="7" applyNumberFormat="1" applyBorder="1" applyAlignment="1">
      <alignment horizontal="center" vertical="center" shrinkToFit="1"/>
    </xf>
    <xf numFmtId="0" fontId="0" fillId="0" borderId="7" xfId="7" applyFont="1" applyBorder="1" applyAlignment="1">
      <alignment vertical="center" shrinkToFit="1"/>
    </xf>
    <xf numFmtId="176" fontId="16" fillId="0" borderId="14" xfId="7" applyNumberFormat="1" applyFont="1" applyBorder="1" applyAlignment="1">
      <alignment horizontal="center" vertical="center" shrinkToFit="1"/>
    </xf>
    <xf numFmtId="176" fontId="16" fillId="0" borderId="5" xfId="7" applyNumberFormat="1" applyFont="1" applyBorder="1" applyAlignment="1">
      <alignment horizontal="center" vertical="center" shrinkToFit="1"/>
    </xf>
    <xf numFmtId="176" fontId="16" fillId="0" borderId="10" xfId="7" applyNumberFormat="1" applyFont="1" applyBorder="1" applyAlignment="1">
      <alignment horizontal="center" vertical="center" shrinkToFit="1"/>
    </xf>
    <xf numFmtId="176" fontId="16" fillId="0" borderId="6" xfId="7" applyNumberFormat="1" applyFont="1" applyBorder="1" applyAlignment="1">
      <alignment horizontal="center" vertical="center" shrinkToFit="1"/>
    </xf>
    <xf numFmtId="0" fontId="16" fillId="0" borderId="5" xfId="7" applyFont="1" applyBorder="1" applyAlignment="1">
      <alignment horizontal="center" vertical="center" shrinkToFit="1"/>
    </xf>
    <xf numFmtId="0" fontId="16" fillId="0" borderId="6" xfId="7" applyFont="1" applyBorder="1" applyAlignment="1">
      <alignment horizontal="center" vertical="center" shrinkToFit="1"/>
    </xf>
    <xf numFmtId="176" fontId="13" fillId="0" borderId="1" xfId="7" applyNumberFormat="1" applyFont="1" applyBorder="1" applyAlignment="1">
      <alignment horizontal="center" vertical="center" shrinkToFit="1"/>
    </xf>
    <xf numFmtId="176" fontId="13" fillId="0" borderId="2" xfId="7" applyNumberFormat="1" applyFont="1" applyBorder="1" applyAlignment="1">
      <alignment horizontal="center" vertical="center" shrinkToFit="1"/>
    </xf>
    <xf numFmtId="0" fontId="14" fillId="0" borderId="4" xfId="7" applyFont="1" applyBorder="1" applyAlignment="1">
      <alignment horizontal="right" vertical="center" shrinkToFit="1"/>
    </xf>
    <xf numFmtId="0" fontId="15" fillId="0" borderId="0" xfId="7" applyFont="1" applyAlignment="1">
      <alignment horizontal="right" shrinkToFit="1"/>
    </xf>
    <xf numFmtId="0" fontId="15" fillId="0" borderId="10" xfId="7" applyFont="1" applyBorder="1" applyAlignment="1">
      <alignment horizontal="right" shrinkToFit="1"/>
    </xf>
    <xf numFmtId="0" fontId="15" fillId="0" borderId="6" xfId="7" applyFont="1" applyBorder="1" applyAlignment="1">
      <alignment horizontal="right" shrinkToFit="1"/>
    </xf>
    <xf numFmtId="0" fontId="0" fillId="0" borderId="0" xfId="7" applyFont="1" applyAlignment="1">
      <alignment horizontal="right" vertical="center" shrinkToFit="1"/>
    </xf>
    <xf numFmtId="0" fontId="0" fillId="0" borderId="6" xfId="7" applyFont="1" applyBorder="1" applyAlignment="1">
      <alignment horizontal="right" vertical="center" shrinkToFit="1"/>
    </xf>
    <xf numFmtId="0" fontId="0" fillId="0" borderId="0" xfId="7" applyFont="1" applyAlignment="1">
      <alignment vertical="center" shrinkToFit="1"/>
    </xf>
    <xf numFmtId="0" fontId="0" fillId="0" borderId="6" xfId="7" applyFont="1" applyBorder="1" applyAlignment="1">
      <alignment vertical="center" shrinkToFit="1"/>
    </xf>
    <xf numFmtId="0" fontId="14" fillId="0" borderId="14" xfId="7" applyFont="1" applyBorder="1" applyAlignment="1">
      <alignment horizontal="right" vertical="center" shrinkToFit="1"/>
    </xf>
    <xf numFmtId="0" fontId="15" fillId="0" borderId="5" xfId="7" applyFont="1" applyBorder="1" applyAlignment="1">
      <alignment horizontal="right" shrinkToFit="1"/>
    </xf>
    <xf numFmtId="0" fontId="0" fillId="0" borderId="5" xfId="7" applyFont="1" applyBorder="1" applyAlignment="1">
      <alignment horizontal="right" vertical="center" shrinkToFit="1"/>
    </xf>
    <xf numFmtId="0" fontId="0" fillId="0" borderId="5" xfId="7" applyFont="1" applyBorder="1" applyAlignment="1">
      <alignment vertical="center" shrinkToFit="1"/>
    </xf>
    <xf numFmtId="0" fontId="37" fillId="0" borderId="0" xfId="15" applyFont="1" applyAlignment="1">
      <alignment horizontal="center" vertical="center"/>
    </xf>
  </cellXfs>
  <cellStyles count="20">
    <cellStyle name="桁区切り [0.00] 2" xfId="1" xr:uid="{00000000-0005-0000-0000-000000000000}"/>
    <cellStyle name="標準" xfId="0" builtinId="0"/>
    <cellStyle name="標準 10" xfId="13" xr:uid="{B92149F6-BE99-4B83-B1FC-FB6FE1D25D2E}"/>
    <cellStyle name="標準 11" xfId="14" xr:uid="{AF57D09B-53D1-45AA-B509-4F410B7B9AA5}"/>
    <cellStyle name="標準 11 2" xfId="19" xr:uid="{2FEEED8C-0FCC-4990-95AF-73FF61368938}"/>
    <cellStyle name="標準 12" xfId="16" xr:uid="{5966E19E-8352-42C8-BB4E-6B31116BE39C}"/>
    <cellStyle name="標準 13" xfId="17" xr:uid="{B19815BB-E85B-47AF-B2F7-B1BF4CDE4D1B}"/>
    <cellStyle name="標準 14" xfId="18" xr:uid="{D57225A8-8233-4CD9-A97A-3846D22A1627}"/>
    <cellStyle name="標準 2" xfId="2" xr:uid="{00000000-0005-0000-0000-000002000000}"/>
    <cellStyle name="標準 2 2" xfId="3" xr:uid="{00000000-0005-0000-0000-000003000000}"/>
    <cellStyle name="標準 2 3" xfId="4" xr:uid="{00000000-0005-0000-0000-000004000000}"/>
    <cellStyle name="標準 3" xfId="5" xr:uid="{00000000-0005-0000-0000-000005000000}"/>
    <cellStyle name="標準 4" xfId="6" xr:uid="{00000000-0005-0000-0000-000006000000}"/>
    <cellStyle name="標準 5" xfId="7" xr:uid="{00000000-0005-0000-0000-000007000000}"/>
    <cellStyle name="標準 5 2" xfId="9" xr:uid="{00000000-0005-0000-0000-000008000000}"/>
    <cellStyle name="標準 6" xfId="10" xr:uid="{00000000-0005-0000-0000-000009000000}"/>
    <cellStyle name="標準 7" xfId="8" xr:uid="{00000000-0005-0000-0000-00000A000000}"/>
    <cellStyle name="標準 8" xfId="11" xr:uid="{603E99AD-29CD-4346-8D1E-87AD627F2416}"/>
    <cellStyle name="標準 9" xfId="12" xr:uid="{06E6DD6B-2CBC-46C6-B224-841894F091E3}"/>
    <cellStyle name="標準_2004ｸﾗﾌﾞﾕｰｽ関東大会2次試合結果" xfId="15" xr:uid="{12C2C481-3C0B-47EE-AF92-0C646109CA57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CCFF99"/>
      <color rgb="FF66FFFF"/>
      <color rgb="FFCCFFFF"/>
      <color rgb="FFFFCCFF"/>
      <color rgb="FFFF00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85725</xdr:colOff>
      <xdr:row>5</xdr:row>
      <xdr:rowOff>19050</xdr:rowOff>
    </xdr:from>
    <xdr:ext cx="155010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2B3E99-9757-1D10-1FCE-6E169FDC53F3}"/>
            </a:ext>
          </a:extLst>
        </xdr:cNvPr>
        <xdr:cNvSpPr txBox="1"/>
      </xdr:nvSpPr>
      <xdr:spPr>
        <a:xfrm>
          <a:off x="7953375" y="1504950"/>
          <a:ext cx="1550104" cy="459100"/>
        </a:xfrm>
        <a:prstGeom prst="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kern="1200"/>
            <a:t>①試合得点を記入する</a:t>
          </a:r>
          <a:endParaRPr kumimoji="1" lang="en-US" altLang="ja-JP" sz="1100" kern="1200"/>
        </a:p>
        <a:p>
          <a:r>
            <a:rPr kumimoji="1" lang="ja-JP" altLang="en-US" sz="1100" kern="1200"/>
            <a:t>➁星取表に反映される</a:t>
          </a:r>
          <a:endParaRPr kumimoji="1" lang="en-US" altLang="ja-JP" sz="1100" kern="12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152400</xdr:colOff>
      <xdr:row>3</xdr:row>
      <xdr:rowOff>161925</xdr:rowOff>
    </xdr:from>
    <xdr:ext cx="155010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8F134E-AC5C-4CD0-8D61-84F07BD6150D}"/>
            </a:ext>
          </a:extLst>
        </xdr:cNvPr>
        <xdr:cNvSpPr txBox="1"/>
      </xdr:nvSpPr>
      <xdr:spPr>
        <a:xfrm>
          <a:off x="8020050" y="1219200"/>
          <a:ext cx="1550104" cy="459100"/>
        </a:xfrm>
        <a:prstGeom prst="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kern="1200"/>
            <a:t>①試合得点を記入する</a:t>
          </a:r>
          <a:endParaRPr kumimoji="1" lang="en-US" altLang="ja-JP" sz="1100" kern="1200"/>
        </a:p>
        <a:p>
          <a:r>
            <a:rPr kumimoji="1" lang="ja-JP" altLang="en-US" sz="1100" kern="1200"/>
            <a:t>➁星取表に反映される</a:t>
          </a:r>
          <a:endParaRPr kumimoji="1" lang="en-US" altLang="ja-JP" sz="1100" kern="12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42</xdr:col>
      <xdr:colOff>80962</xdr:colOff>
      <xdr:row>1</xdr:row>
      <xdr:rowOff>233362</xdr:rowOff>
    </xdr:from>
    <xdr:ext cx="155010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BC6330-A430-4026-9B74-CAFA4DCC55BF}"/>
            </a:ext>
          </a:extLst>
        </xdr:cNvPr>
        <xdr:cNvSpPr txBox="1"/>
      </xdr:nvSpPr>
      <xdr:spPr>
        <a:xfrm>
          <a:off x="8886825" y="638175"/>
          <a:ext cx="1550104" cy="459100"/>
        </a:xfrm>
        <a:prstGeom prst="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kern="1200"/>
            <a:t>①試合得点を記入する</a:t>
          </a:r>
          <a:endParaRPr kumimoji="1" lang="en-US" altLang="ja-JP" sz="1100" kern="1200"/>
        </a:p>
        <a:p>
          <a:r>
            <a:rPr kumimoji="1" lang="ja-JP" altLang="en-US" sz="1100" kern="1200"/>
            <a:t>➁星取表に反映される</a:t>
          </a:r>
          <a:endParaRPr kumimoji="1" lang="en-US" altLang="ja-JP" sz="1100" kern="12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7</xdr:row>
      <xdr:rowOff>0</xdr:rowOff>
    </xdr:from>
    <xdr:ext cx="155010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886508-8DF7-4C38-B170-61EC49B78E4D}"/>
            </a:ext>
          </a:extLst>
        </xdr:cNvPr>
        <xdr:cNvSpPr txBox="1"/>
      </xdr:nvSpPr>
      <xdr:spPr>
        <a:xfrm>
          <a:off x="7367588" y="1914525"/>
          <a:ext cx="1550104" cy="459100"/>
        </a:xfrm>
        <a:prstGeom prst="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kern="1200"/>
            <a:t>①試合得点を記入する</a:t>
          </a:r>
          <a:endParaRPr kumimoji="1" lang="en-US" altLang="ja-JP" sz="1100" kern="1200"/>
        </a:p>
        <a:p>
          <a:r>
            <a:rPr kumimoji="1" lang="ja-JP" altLang="en-US" sz="1100" kern="1200"/>
            <a:t>➁星取表に反映される</a:t>
          </a:r>
          <a:endParaRPr kumimoji="1" lang="en-US" altLang="ja-JP" sz="1100" kern="120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42</xdr:col>
      <xdr:colOff>80962</xdr:colOff>
      <xdr:row>1</xdr:row>
      <xdr:rowOff>233362</xdr:rowOff>
    </xdr:from>
    <xdr:ext cx="155010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1B5756-56CD-46A3-9D60-BEC6B21CD29B}"/>
            </a:ext>
          </a:extLst>
        </xdr:cNvPr>
        <xdr:cNvSpPr txBox="1"/>
      </xdr:nvSpPr>
      <xdr:spPr>
        <a:xfrm>
          <a:off x="8886825" y="638175"/>
          <a:ext cx="1550104" cy="459100"/>
        </a:xfrm>
        <a:prstGeom prst="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kern="1200"/>
            <a:t>①試合得点を記入する</a:t>
          </a:r>
          <a:endParaRPr kumimoji="1" lang="en-US" altLang="ja-JP" sz="1100" kern="1200"/>
        </a:p>
        <a:p>
          <a:r>
            <a:rPr kumimoji="1" lang="ja-JP" altLang="en-US" sz="1100" kern="1200"/>
            <a:t>➁星取表に反映される</a:t>
          </a:r>
          <a:endParaRPr kumimoji="1" lang="en-US" altLang="ja-JP" sz="1100" kern="12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7</xdr:row>
      <xdr:rowOff>0</xdr:rowOff>
    </xdr:from>
    <xdr:ext cx="1550104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5B7459-E27D-4B6B-9779-857D1EC05F37}"/>
            </a:ext>
          </a:extLst>
        </xdr:cNvPr>
        <xdr:cNvSpPr txBox="1"/>
      </xdr:nvSpPr>
      <xdr:spPr>
        <a:xfrm>
          <a:off x="7367588" y="1914525"/>
          <a:ext cx="1550104" cy="459100"/>
        </a:xfrm>
        <a:prstGeom prst="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kern="1200"/>
            <a:t>①試合得点を記入する</a:t>
          </a:r>
          <a:endParaRPr kumimoji="1" lang="en-US" altLang="ja-JP" sz="1100" kern="1200"/>
        </a:p>
        <a:p>
          <a:r>
            <a:rPr kumimoji="1" lang="ja-JP" altLang="en-US" sz="1100" kern="1200"/>
            <a:t>➁星取表に反映される</a:t>
          </a:r>
          <a:endParaRPr kumimoji="1" lang="en-US" altLang="ja-JP" sz="1100" kern="12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42</xdr:col>
      <xdr:colOff>80962</xdr:colOff>
      <xdr:row>1</xdr:row>
      <xdr:rowOff>233362</xdr:rowOff>
    </xdr:from>
    <xdr:ext cx="155010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037CF4-4654-4E85-B814-EA5B33E190EB}"/>
            </a:ext>
          </a:extLst>
        </xdr:cNvPr>
        <xdr:cNvSpPr txBox="1"/>
      </xdr:nvSpPr>
      <xdr:spPr>
        <a:xfrm>
          <a:off x="8886825" y="638175"/>
          <a:ext cx="1550104" cy="459100"/>
        </a:xfrm>
        <a:prstGeom prst="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kern="1200"/>
            <a:t>①試合得点を記入する</a:t>
          </a:r>
          <a:endParaRPr kumimoji="1" lang="en-US" altLang="ja-JP" sz="1100" kern="1200"/>
        </a:p>
        <a:p>
          <a:r>
            <a:rPr kumimoji="1" lang="ja-JP" altLang="en-US" sz="1100" kern="1200"/>
            <a:t>➁星取表に反映される</a:t>
          </a:r>
          <a:endParaRPr kumimoji="1" lang="en-US" altLang="ja-JP" sz="1100" kern="12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7</xdr:row>
      <xdr:rowOff>0</xdr:rowOff>
    </xdr:from>
    <xdr:ext cx="155010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F885FA-09FD-443A-B0B1-E3F9C77ADFFE}"/>
            </a:ext>
          </a:extLst>
        </xdr:cNvPr>
        <xdr:cNvSpPr txBox="1"/>
      </xdr:nvSpPr>
      <xdr:spPr>
        <a:xfrm>
          <a:off x="7367588" y="1914525"/>
          <a:ext cx="1550104" cy="459100"/>
        </a:xfrm>
        <a:prstGeom prst="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kern="1200"/>
            <a:t>①試合得点を記入する</a:t>
          </a:r>
          <a:endParaRPr kumimoji="1" lang="en-US" altLang="ja-JP" sz="1100" kern="1200"/>
        </a:p>
        <a:p>
          <a:r>
            <a:rPr kumimoji="1" lang="ja-JP" altLang="en-US" sz="1100" kern="1200"/>
            <a:t>➁星取表に反映される</a:t>
          </a:r>
          <a:endParaRPr kumimoji="1" lang="en-US" altLang="ja-JP" sz="1100" kern="12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0</xdr:colOff>
      <xdr:row>6</xdr:row>
      <xdr:rowOff>33337</xdr:rowOff>
    </xdr:from>
    <xdr:ext cx="155010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0216EF-1EA9-46FA-8607-BC5B2251C748}"/>
            </a:ext>
          </a:extLst>
        </xdr:cNvPr>
        <xdr:cNvSpPr txBox="1"/>
      </xdr:nvSpPr>
      <xdr:spPr>
        <a:xfrm>
          <a:off x="7496175" y="1733550"/>
          <a:ext cx="1550104" cy="459100"/>
        </a:xfrm>
        <a:prstGeom prst="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kern="1200"/>
            <a:t>①試合得点を記入する</a:t>
          </a:r>
          <a:endParaRPr kumimoji="1" lang="en-US" altLang="ja-JP" sz="1100" kern="1200"/>
        </a:p>
        <a:p>
          <a:r>
            <a:rPr kumimoji="1" lang="ja-JP" altLang="en-US" sz="1100" kern="1200"/>
            <a:t>➁星取表に反映される</a:t>
          </a:r>
          <a:endParaRPr kumimoji="1" lang="en-US" altLang="ja-JP" sz="1100" kern="12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47625</xdr:colOff>
      <xdr:row>5</xdr:row>
      <xdr:rowOff>28575</xdr:rowOff>
    </xdr:from>
    <xdr:ext cx="155010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6F9D8A-3B63-438F-BF5A-82B0612B68D1}"/>
            </a:ext>
          </a:extLst>
        </xdr:cNvPr>
        <xdr:cNvSpPr txBox="1"/>
      </xdr:nvSpPr>
      <xdr:spPr>
        <a:xfrm>
          <a:off x="7543800" y="1514475"/>
          <a:ext cx="1550104" cy="459100"/>
        </a:xfrm>
        <a:prstGeom prst="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kern="1200"/>
            <a:t>①試合得点を記入する</a:t>
          </a:r>
          <a:endParaRPr kumimoji="1" lang="en-US" altLang="ja-JP" sz="1100" kern="1200"/>
        </a:p>
        <a:p>
          <a:r>
            <a:rPr kumimoji="1" lang="ja-JP" altLang="en-US" sz="1100" kern="1200"/>
            <a:t>➁星取表に反映される</a:t>
          </a:r>
          <a:endParaRPr kumimoji="1" lang="en-US" altLang="ja-JP" sz="1100" kern="12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142875</xdr:colOff>
      <xdr:row>5</xdr:row>
      <xdr:rowOff>142875</xdr:rowOff>
    </xdr:from>
    <xdr:ext cx="155010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66901C-A27D-42A6-9AE8-81A0811709EB}"/>
            </a:ext>
          </a:extLst>
        </xdr:cNvPr>
        <xdr:cNvSpPr txBox="1"/>
      </xdr:nvSpPr>
      <xdr:spPr>
        <a:xfrm>
          <a:off x="7639050" y="1628775"/>
          <a:ext cx="1550104" cy="459100"/>
        </a:xfrm>
        <a:prstGeom prst="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kern="1200"/>
            <a:t>①試合得点を記入する</a:t>
          </a:r>
          <a:endParaRPr kumimoji="1" lang="en-US" altLang="ja-JP" sz="1100" kern="1200"/>
        </a:p>
        <a:p>
          <a:r>
            <a:rPr kumimoji="1" lang="ja-JP" altLang="en-US" sz="1100" kern="1200"/>
            <a:t>➁星取表に反映される</a:t>
          </a:r>
          <a:endParaRPr kumimoji="1" lang="en-US" altLang="ja-JP" sz="1100" kern="12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42</xdr:col>
      <xdr:colOff>80962</xdr:colOff>
      <xdr:row>1</xdr:row>
      <xdr:rowOff>233362</xdr:rowOff>
    </xdr:from>
    <xdr:ext cx="155010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599FAA-D4A1-40A0-8F7A-8830C77AB6EC}"/>
            </a:ext>
          </a:extLst>
        </xdr:cNvPr>
        <xdr:cNvSpPr txBox="1"/>
      </xdr:nvSpPr>
      <xdr:spPr>
        <a:xfrm>
          <a:off x="8886825" y="638175"/>
          <a:ext cx="1550104" cy="459100"/>
        </a:xfrm>
        <a:prstGeom prst="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kern="1200"/>
            <a:t>①試合得点を記入する</a:t>
          </a:r>
          <a:endParaRPr kumimoji="1" lang="en-US" altLang="ja-JP" sz="1100" kern="1200"/>
        </a:p>
        <a:p>
          <a:r>
            <a:rPr kumimoji="1" lang="ja-JP" altLang="en-US" sz="1100" kern="1200"/>
            <a:t>➁星取表に反映される</a:t>
          </a:r>
          <a:endParaRPr kumimoji="1" lang="en-US" altLang="ja-JP" sz="1100" kern="12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7</xdr:row>
      <xdr:rowOff>0</xdr:rowOff>
    </xdr:from>
    <xdr:ext cx="155010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F4FA75-34CF-46AA-9DDA-92B1F10DEC96}"/>
            </a:ext>
          </a:extLst>
        </xdr:cNvPr>
        <xdr:cNvSpPr txBox="1"/>
      </xdr:nvSpPr>
      <xdr:spPr>
        <a:xfrm>
          <a:off x="7367588" y="1914525"/>
          <a:ext cx="1550104" cy="459100"/>
        </a:xfrm>
        <a:prstGeom prst="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kern="1200"/>
            <a:t>①試合得点を記入する</a:t>
          </a:r>
          <a:endParaRPr kumimoji="1" lang="en-US" altLang="ja-JP" sz="1100" kern="1200"/>
        </a:p>
        <a:p>
          <a:r>
            <a:rPr kumimoji="1" lang="ja-JP" altLang="en-US" sz="1100" kern="1200"/>
            <a:t>➁星取表に反映される</a:t>
          </a:r>
          <a:endParaRPr kumimoji="1" lang="en-US" altLang="ja-JP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FDF69-0586-46F2-99AD-E4FAD56EFDB1}">
  <sheetPr>
    <tabColor rgb="FFCCFF99"/>
    <pageSetUpPr fitToPage="1"/>
  </sheetPr>
  <dimension ref="B1:AK41"/>
  <sheetViews>
    <sheetView tabSelected="1" view="pageBreakPreview" zoomScaleNormal="100" zoomScaleSheetLayoutView="100" workbookViewId="0">
      <selection activeCell="AE5" sqref="AE5"/>
    </sheetView>
  </sheetViews>
  <sheetFormatPr defaultRowHeight="12.75" x14ac:dyDescent="0.25"/>
  <cols>
    <col min="1" max="1" width="6.265625" style="69" customWidth="1"/>
    <col min="2" max="29" width="4" style="69" customWidth="1"/>
    <col min="30" max="30" width="9.06640625" style="99"/>
    <col min="31" max="31" width="9.06640625" style="98"/>
    <col min="32" max="16384" width="9.06640625" style="69"/>
  </cols>
  <sheetData>
    <row r="1" spans="2:37" ht="36.75" customHeight="1" x14ac:dyDescent="0.25">
      <c r="B1" s="67" t="s">
        <v>50</v>
      </c>
      <c r="C1" s="68"/>
    </row>
    <row r="2" spans="2:37" ht="22.5" customHeight="1" x14ac:dyDescent="0.25">
      <c r="B2" s="69" t="s">
        <v>51</v>
      </c>
      <c r="AG2" s="75"/>
    </row>
    <row r="3" spans="2:37" ht="22.5" customHeight="1" x14ac:dyDescent="0.25">
      <c r="B3" s="70"/>
      <c r="C3" s="71" t="s">
        <v>119</v>
      </c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100"/>
      <c r="AE3" s="81"/>
      <c r="AG3" s="75"/>
      <c r="AH3" s="73"/>
      <c r="AI3" s="73"/>
      <c r="AJ3" s="73"/>
      <c r="AK3" s="72"/>
    </row>
    <row r="4" spans="2:37" ht="22.5" customHeight="1" x14ac:dyDescent="0.25">
      <c r="B4" s="70"/>
      <c r="C4" s="72" t="s">
        <v>59</v>
      </c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100"/>
      <c r="AG4" s="75"/>
      <c r="AI4" s="73"/>
      <c r="AJ4" s="73"/>
      <c r="AK4" s="72"/>
    </row>
    <row r="5" spans="2:37" ht="22.5" customHeight="1" x14ac:dyDescent="0.25">
      <c r="B5" s="70"/>
      <c r="C5" s="101" t="s">
        <v>223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100"/>
      <c r="AG5" s="75"/>
      <c r="AI5" s="73"/>
      <c r="AJ5" s="73"/>
      <c r="AK5" s="72"/>
    </row>
    <row r="6" spans="2:37" ht="22.5" customHeight="1" x14ac:dyDescent="0.25">
      <c r="B6" s="70"/>
      <c r="C6" s="101" t="s">
        <v>221</v>
      </c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100"/>
      <c r="AG6" s="75"/>
      <c r="AI6" s="73"/>
      <c r="AJ6" s="73"/>
      <c r="AK6" s="72"/>
    </row>
    <row r="7" spans="2:37" ht="22.5" customHeight="1" x14ac:dyDescent="0.25">
      <c r="C7" s="102" t="s">
        <v>222</v>
      </c>
      <c r="S7" s="70"/>
      <c r="T7" s="70"/>
      <c r="U7" s="70"/>
      <c r="AG7" s="75"/>
      <c r="AI7" s="68"/>
      <c r="AJ7" s="68"/>
      <c r="AK7" s="68"/>
    </row>
    <row r="8" spans="2:37" ht="22.5" customHeight="1" thickBot="1" x14ac:dyDescent="0.3">
      <c r="C8" s="102"/>
      <c r="S8" s="70"/>
      <c r="T8" s="70"/>
      <c r="U8" s="70"/>
      <c r="AG8" s="75"/>
      <c r="AI8" s="68"/>
      <c r="AJ8" s="68"/>
      <c r="AK8" s="68"/>
    </row>
    <row r="9" spans="2:37" s="75" customFormat="1" ht="22.5" customHeight="1" x14ac:dyDescent="0.25">
      <c r="B9" s="152" t="s">
        <v>22</v>
      </c>
      <c r="C9" s="144" t="s">
        <v>61</v>
      </c>
      <c r="D9" s="145"/>
      <c r="E9" s="146"/>
      <c r="F9" s="135" t="s">
        <v>23</v>
      </c>
      <c r="G9" s="116" t="s">
        <v>62</v>
      </c>
      <c r="H9" s="117"/>
      <c r="I9" s="118"/>
      <c r="J9" s="133" t="s">
        <v>24</v>
      </c>
      <c r="K9" s="154" t="s">
        <v>63</v>
      </c>
      <c r="L9" s="155"/>
      <c r="M9" s="156"/>
      <c r="N9" s="133" t="s">
        <v>25</v>
      </c>
      <c r="O9" s="154" t="s">
        <v>64</v>
      </c>
      <c r="P9" s="155"/>
      <c r="Q9" s="156"/>
      <c r="R9" s="133" t="s">
        <v>26</v>
      </c>
      <c r="S9" s="106" t="s">
        <v>65</v>
      </c>
      <c r="T9" s="107"/>
      <c r="U9" s="108"/>
      <c r="V9" s="135" t="s">
        <v>27</v>
      </c>
      <c r="W9" s="162" t="s">
        <v>66</v>
      </c>
      <c r="X9" s="163"/>
      <c r="Y9" s="163"/>
      <c r="Z9" s="133" t="s">
        <v>28</v>
      </c>
      <c r="AA9" s="154" t="s">
        <v>67</v>
      </c>
      <c r="AB9" s="155"/>
      <c r="AC9" s="156"/>
      <c r="AD9" s="99">
        <v>1</v>
      </c>
      <c r="AE9" s="74" t="s">
        <v>62</v>
      </c>
      <c r="AF9" s="76"/>
      <c r="AG9" s="76" t="s">
        <v>195</v>
      </c>
      <c r="AI9" s="76"/>
      <c r="AJ9" s="76"/>
      <c r="AK9" s="68"/>
    </row>
    <row r="10" spans="2:37" s="75" customFormat="1" ht="22.5" customHeight="1" x14ac:dyDescent="0.25">
      <c r="B10" s="153"/>
      <c r="C10" s="147"/>
      <c r="D10" s="148"/>
      <c r="E10" s="149"/>
      <c r="F10" s="136"/>
      <c r="G10" s="119"/>
      <c r="H10" s="120"/>
      <c r="I10" s="121"/>
      <c r="J10" s="134"/>
      <c r="K10" s="147" t="s">
        <v>176</v>
      </c>
      <c r="L10" s="148"/>
      <c r="M10" s="149"/>
      <c r="N10" s="134"/>
      <c r="O10" s="159" t="s">
        <v>173</v>
      </c>
      <c r="P10" s="160"/>
      <c r="Q10" s="161"/>
      <c r="R10" s="134"/>
      <c r="S10" s="109" t="s">
        <v>200</v>
      </c>
      <c r="T10" s="109"/>
      <c r="U10" s="110"/>
      <c r="V10" s="136"/>
      <c r="W10" s="164" t="s">
        <v>174</v>
      </c>
      <c r="X10" s="164"/>
      <c r="Y10" s="165"/>
      <c r="Z10" s="134"/>
      <c r="AA10" s="147" t="s">
        <v>178</v>
      </c>
      <c r="AB10" s="148"/>
      <c r="AC10" s="149"/>
      <c r="AD10" s="99">
        <v>2</v>
      </c>
      <c r="AE10" s="74" t="s">
        <v>174</v>
      </c>
      <c r="AF10" s="76"/>
      <c r="AG10" s="76" t="s">
        <v>196</v>
      </c>
      <c r="AI10" s="76"/>
      <c r="AJ10" s="76"/>
      <c r="AK10" s="68"/>
    </row>
    <row r="11" spans="2:37" s="75" customFormat="1" ht="22.5" customHeight="1" x14ac:dyDescent="0.25">
      <c r="B11" s="77">
        <v>1</v>
      </c>
      <c r="C11" s="157" t="s">
        <v>42</v>
      </c>
      <c r="D11" s="157"/>
      <c r="E11" s="158"/>
      <c r="F11" s="96">
        <v>6</v>
      </c>
      <c r="G11" s="129" t="s">
        <v>73</v>
      </c>
      <c r="H11" s="129"/>
      <c r="I11" s="130"/>
      <c r="J11" s="77">
        <v>10</v>
      </c>
      <c r="K11" s="131" t="s">
        <v>52</v>
      </c>
      <c r="L11" s="131"/>
      <c r="M11" s="132"/>
      <c r="N11" s="77">
        <v>15</v>
      </c>
      <c r="O11" s="129" t="s">
        <v>79</v>
      </c>
      <c r="P11" s="129"/>
      <c r="Q11" s="130"/>
      <c r="R11" s="77">
        <v>19</v>
      </c>
      <c r="S11" s="131" t="s">
        <v>53</v>
      </c>
      <c r="T11" s="131"/>
      <c r="U11" s="132"/>
      <c r="V11" s="96">
        <v>24</v>
      </c>
      <c r="W11" s="150" t="s">
        <v>85</v>
      </c>
      <c r="X11" s="151"/>
      <c r="Y11" s="151"/>
      <c r="Z11" s="77">
        <v>29</v>
      </c>
      <c r="AA11" s="131" t="s">
        <v>54</v>
      </c>
      <c r="AB11" s="131"/>
      <c r="AC11" s="132"/>
      <c r="AD11" s="99">
        <v>3</v>
      </c>
      <c r="AE11" s="74" t="s">
        <v>175</v>
      </c>
      <c r="AF11" s="76"/>
      <c r="AG11" s="76" t="s">
        <v>197</v>
      </c>
      <c r="AI11" s="76"/>
      <c r="AJ11" s="76"/>
      <c r="AK11" s="68"/>
    </row>
    <row r="12" spans="2:37" s="75" customFormat="1" ht="22.5" customHeight="1" x14ac:dyDescent="0.25">
      <c r="B12" s="77">
        <v>2</v>
      </c>
      <c r="C12" s="129" t="s">
        <v>70</v>
      </c>
      <c r="D12" s="129"/>
      <c r="E12" s="130"/>
      <c r="F12" s="96">
        <v>7</v>
      </c>
      <c r="G12" s="129" t="s">
        <v>74</v>
      </c>
      <c r="H12" s="129"/>
      <c r="I12" s="130"/>
      <c r="J12" s="77">
        <v>11</v>
      </c>
      <c r="K12" s="129" t="s">
        <v>76</v>
      </c>
      <c r="L12" s="129"/>
      <c r="M12" s="130"/>
      <c r="N12" s="77">
        <v>16</v>
      </c>
      <c r="O12" s="129" t="s">
        <v>191</v>
      </c>
      <c r="P12" s="129"/>
      <c r="Q12" s="130"/>
      <c r="R12" s="77">
        <v>20</v>
      </c>
      <c r="S12" s="129" t="s">
        <v>82</v>
      </c>
      <c r="T12" s="129"/>
      <c r="U12" s="130"/>
      <c r="V12" s="96">
        <v>25</v>
      </c>
      <c r="W12" s="150" t="s">
        <v>86</v>
      </c>
      <c r="X12" s="151"/>
      <c r="Y12" s="151"/>
      <c r="Z12" s="77">
        <v>30</v>
      </c>
      <c r="AA12" s="129" t="s">
        <v>206</v>
      </c>
      <c r="AB12" s="129"/>
      <c r="AC12" s="130"/>
      <c r="AD12" s="99">
        <v>4</v>
      </c>
      <c r="AE12" s="74" t="s">
        <v>176</v>
      </c>
      <c r="AF12" s="76"/>
      <c r="AG12" s="76" t="s">
        <v>207</v>
      </c>
      <c r="AI12" s="76"/>
      <c r="AJ12" s="76"/>
      <c r="AK12" s="68"/>
    </row>
    <row r="13" spans="2:37" s="75" customFormat="1" ht="22.5" customHeight="1" x14ac:dyDescent="0.25">
      <c r="B13" s="77">
        <v>3</v>
      </c>
      <c r="C13" s="129" t="s">
        <v>111</v>
      </c>
      <c r="D13" s="129"/>
      <c r="E13" s="130"/>
      <c r="F13" s="96">
        <v>8</v>
      </c>
      <c r="G13" s="129" t="s">
        <v>112</v>
      </c>
      <c r="H13" s="129"/>
      <c r="I13" s="130"/>
      <c r="J13" s="77">
        <v>12</v>
      </c>
      <c r="K13" s="129" t="s">
        <v>113</v>
      </c>
      <c r="L13" s="129"/>
      <c r="M13" s="130"/>
      <c r="N13" s="77">
        <v>17</v>
      </c>
      <c r="O13" s="129" t="s">
        <v>141</v>
      </c>
      <c r="P13" s="129"/>
      <c r="Q13" s="130"/>
      <c r="R13" s="77">
        <v>21</v>
      </c>
      <c r="S13" s="129" t="s">
        <v>114</v>
      </c>
      <c r="T13" s="129"/>
      <c r="U13" s="130"/>
      <c r="V13" s="96">
        <v>26</v>
      </c>
      <c r="W13" s="150" t="s">
        <v>115</v>
      </c>
      <c r="X13" s="151"/>
      <c r="Y13" s="151"/>
      <c r="Z13" s="77">
        <v>31</v>
      </c>
      <c r="AA13" s="129" t="s">
        <v>192</v>
      </c>
      <c r="AB13" s="129"/>
      <c r="AC13" s="130"/>
      <c r="AD13" s="99">
        <v>5</v>
      </c>
      <c r="AE13" s="74" t="s">
        <v>177</v>
      </c>
      <c r="AF13" s="76"/>
      <c r="AG13" s="76" t="s">
        <v>198</v>
      </c>
      <c r="AI13" s="76"/>
      <c r="AJ13" s="76"/>
      <c r="AK13" s="76"/>
    </row>
    <row r="14" spans="2:37" s="75" customFormat="1" ht="22.5" customHeight="1" thickBot="1" x14ac:dyDescent="0.3">
      <c r="B14" s="77">
        <v>4</v>
      </c>
      <c r="C14" s="129" t="s">
        <v>71</v>
      </c>
      <c r="D14" s="129"/>
      <c r="E14" s="130"/>
      <c r="F14" s="97">
        <v>9</v>
      </c>
      <c r="G14" s="126" t="s">
        <v>75</v>
      </c>
      <c r="H14" s="126"/>
      <c r="I14" s="127"/>
      <c r="J14" s="77">
        <v>13</v>
      </c>
      <c r="K14" s="129" t="s">
        <v>77</v>
      </c>
      <c r="L14" s="129"/>
      <c r="M14" s="130"/>
      <c r="N14" s="78">
        <v>18</v>
      </c>
      <c r="O14" s="126" t="s">
        <v>81</v>
      </c>
      <c r="P14" s="126"/>
      <c r="Q14" s="127"/>
      <c r="R14" s="77">
        <v>22</v>
      </c>
      <c r="S14" s="129" t="s">
        <v>83</v>
      </c>
      <c r="T14" s="129"/>
      <c r="U14" s="130"/>
      <c r="V14" s="96">
        <v>27</v>
      </c>
      <c r="W14" s="150" t="s">
        <v>87</v>
      </c>
      <c r="X14" s="151"/>
      <c r="Y14" s="151"/>
      <c r="Z14" s="77">
        <v>32</v>
      </c>
      <c r="AA14" s="129" t="s">
        <v>89</v>
      </c>
      <c r="AB14" s="129"/>
      <c r="AC14" s="130"/>
      <c r="AD14" s="99">
        <v>6</v>
      </c>
      <c r="AE14" s="74" t="s">
        <v>178</v>
      </c>
      <c r="AF14" s="76"/>
      <c r="AG14" s="76" t="s">
        <v>145</v>
      </c>
      <c r="AI14" s="76"/>
      <c r="AJ14" s="76"/>
      <c r="AK14" s="68"/>
    </row>
    <row r="15" spans="2:37" s="75" customFormat="1" ht="22.5" customHeight="1" thickBot="1" x14ac:dyDescent="0.3">
      <c r="B15" s="78">
        <v>5</v>
      </c>
      <c r="C15" s="126" t="s">
        <v>72</v>
      </c>
      <c r="D15" s="126"/>
      <c r="E15" s="127"/>
      <c r="F15" s="79"/>
      <c r="G15" s="79"/>
      <c r="H15" s="79"/>
      <c r="I15" s="79"/>
      <c r="J15" s="78">
        <v>14</v>
      </c>
      <c r="K15" s="126" t="s">
        <v>78</v>
      </c>
      <c r="L15" s="126"/>
      <c r="M15" s="127"/>
      <c r="N15" s="79"/>
      <c r="O15" s="79"/>
      <c r="P15" s="79"/>
      <c r="Q15" s="79"/>
      <c r="R15" s="78">
        <v>23</v>
      </c>
      <c r="S15" s="126" t="s">
        <v>84</v>
      </c>
      <c r="T15" s="126"/>
      <c r="U15" s="127"/>
      <c r="V15" s="97">
        <v>28</v>
      </c>
      <c r="W15" s="166" t="s">
        <v>88</v>
      </c>
      <c r="X15" s="167"/>
      <c r="Y15" s="167"/>
      <c r="Z15" s="78">
        <v>33</v>
      </c>
      <c r="AA15" s="126" t="s">
        <v>90</v>
      </c>
      <c r="AB15" s="126"/>
      <c r="AC15" s="127"/>
      <c r="AD15" s="99">
        <v>7</v>
      </c>
      <c r="AE15" s="74" t="s">
        <v>179</v>
      </c>
      <c r="AF15" s="76"/>
      <c r="AG15" s="76" t="s">
        <v>199</v>
      </c>
      <c r="AI15" s="76"/>
      <c r="AJ15" s="76"/>
      <c r="AK15" s="69"/>
    </row>
    <row r="16" spans="2:37" s="75" customFormat="1" ht="22.5" customHeight="1" thickBot="1" x14ac:dyDescent="0.3"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99">
        <v>8</v>
      </c>
      <c r="AE16" s="74" t="s">
        <v>180</v>
      </c>
      <c r="AF16" s="76"/>
      <c r="AG16" s="76" t="s">
        <v>208</v>
      </c>
      <c r="AI16" s="76"/>
      <c r="AJ16" s="76"/>
      <c r="AK16" s="68"/>
    </row>
    <row r="17" spans="2:37" s="75" customFormat="1" ht="22.5" customHeight="1" x14ac:dyDescent="0.25">
      <c r="B17" s="133" t="s">
        <v>29</v>
      </c>
      <c r="C17" s="142" t="s">
        <v>110</v>
      </c>
      <c r="D17" s="142"/>
      <c r="E17" s="143"/>
      <c r="F17" s="135" t="s">
        <v>30</v>
      </c>
      <c r="G17" s="116" t="s">
        <v>219</v>
      </c>
      <c r="H17" s="117"/>
      <c r="I17" s="118"/>
      <c r="J17" s="133" t="s">
        <v>31</v>
      </c>
      <c r="K17" s="140" t="s">
        <v>68</v>
      </c>
      <c r="L17" s="140"/>
      <c r="M17" s="141"/>
      <c r="N17" s="135" t="s">
        <v>32</v>
      </c>
      <c r="O17" s="144" t="s">
        <v>55</v>
      </c>
      <c r="P17" s="145"/>
      <c r="Q17" s="146"/>
      <c r="R17" s="133" t="s">
        <v>34</v>
      </c>
      <c r="S17" s="106" t="s">
        <v>69</v>
      </c>
      <c r="T17" s="107"/>
      <c r="U17" s="108"/>
      <c r="V17" s="133" t="s">
        <v>35</v>
      </c>
      <c r="W17" s="106" t="s">
        <v>33</v>
      </c>
      <c r="X17" s="107"/>
      <c r="Y17" s="108"/>
      <c r="Z17" s="79"/>
      <c r="AA17" s="79"/>
      <c r="AB17" s="79"/>
      <c r="AC17" s="79"/>
      <c r="AD17" s="99">
        <v>9</v>
      </c>
      <c r="AE17" s="75" t="s">
        <v>204</v>
      </c>
      <c r="AF17" s="76"/>
      <c r="AG17" s="76" t="s">
        <v>209</v>
      </c>
      <c r="AI17" s="76"/>
      <c r="AJ17" s="76"/>
      <c r="AK17" s="68"/>
    </row>
    <row r="18" spans="2:37" s="75" customFormat="1" ht="22.5" customHeight="1" x14ac:dyDescent="0.25">
      <c r="B18" s="134"/>
      <c r="C18" s="111" t="s">
        <v>183</v>
      </c>
      <c r="D18" s="111"/>
      <c r="E18" s="112"/>
      <c r="F18" s="136"/>
      <c r="G18" s="119"/>
      <c r="H18" s="120"/>
      <c r="I18" s="121"/>
      <c r="J18" s="134"/>
      <c r="K18" s="137" t="s">
        <v>186</v>
      </c>
      <c r="L18" s="138"/>
      <c r="M18" s="139"/>
      <c r="N18" s="136"/>
      <c r="O18" s="147"/>
      <c r="P18" s="148"/>
      <c r="Q18" s="149"/>
      <c r="R18" s="134"/>
      <c r="S18" s="111" t="s">
        <v>203</v>
      </c>
      <c r="T18" s="111"/>
      <c r="U18" s="112"/>
      <c r="V18" s="134"/>
      <c r="W18" s="109" t="s">
        <v>184</v>
      </c>
      <c r="X18" s="109"/>
      <c r="Y18" s="110"/>
      <c r="Z18" s="79"/>
      <c r="AA18" s="79"/>
      <c r="AB18" s="79"/>
      <c r="AC18" s="79"/>
      <c r="AD18" s="99">
        <v>10</v>
      </c>
      <c r="AE18" s="75" t="s">
        <v>205</v>
      </c>
      <c r="AF18" s="76"/>
      <c r="AG18" s="76" t="s">
        <v>210</v>
      </c>
      <c r="AI18" s="76"/>
      <c r="AJ18" s="76"/>
      <c r="AK18" s="80"/>
    </row>
    <row r="19" spans="2:37" s="75" customFormat="1" ht="22.5" customHeight="1" x14ac:dyDescent="0.25">
      <c r="B19" s="77">
        <v>34</v>
      </c>
      <c r="C19" s="131" t="s">
        <v>187</v>
      </c>
      <c r="D19" s="131"/>
      <c r="E19" s="132"/>
      <c r="F19" s="96">
        <v>39</v>
      </c>
      <c r="G19" s="129" t="s">
        <v>94</v>
      </c>
      <c r="H19" s="129"/>
      <c r="I19" s="130"/>
      <c r="J19" s="77">
        <v>43</v>
      </c>
      <c r="K19" s="131" t="s">
        <v>190</v>
      </c>
      <c r="L19" s="131"/>
      <c r="M19" s="132"/>
      <c r="N19" s="96">
        <v>48</v>
      </c>
      <c r="O19" s="131" t="s">
        <v>117</v>
      </c>
      <c r="P19" s="131"/>
      <c r="Q19" s="132"/>
      <c r="R19" s="77">
        <v>53</v>
      </c>
      <c r="S19" s="129" t="s">
        <v>104</v>
      </c>
      <c r="T19" s="129"/>
      <c r="U19" s="130"/>
      <c r="V19" s="77">
        <v>57</v>
      </c>
      <c r="W19" s="131" t="s">
        <v>193</v>
      </c>
      <c r="X19" s="131"/>
      <c r="Y19" s="132"/>
      <c r="Z19" s="79"/>
      <c r="AA19" s="79"/>
      <c r="AB19" s="79"/>
      <c r="AC19" s="79"/>
      <c r="AD19" s="99">
        <v>11</v>
      </c>
      <c r="AE19" s="74" t="s">
        <v>181</v>
      </c>
      <c r="AF19" s="76"/>
      <c r="AG19" s="76" t="s">
        <v>201</v>
      </c>
      <c r="AH19" s="76"/>
      <c r="AI19" s="76"/>
      <c r="AJ19" s="76"/>
      <c r="AK19" s="80"/>
    </row>
    <row r="20" spans="2:37" s="75" customFormat="1" ht="22.5" customHeight="1" x14ac:dyDescent="0.25">
      <c r="B20" s="77">
        <v>35</v>
      </c>
      <c r="C20" s="129" t="s">
        <v>91</v>
      </c>
      <c r="D20" s="129"/>
      <c r="E20" s="130"/>
      <c r="F20" s="96">
        <v>40</v>
      </c>
      <c r="G20" s="129" t="s">
        <v>95</v>
      </c>
      <c r="H20" s="129"/>
      <c r="I20" s="130"/>
      <c r="J20" s="77">
        <v>44</v>
      </c>
      <c r="K20" s="129" t="s">
        <v>98</v>
      </c>
      <c r="L20" s="129"/>
      <c r="M20" s="130"/>
      <c r="N20" s="96">
        <v>49</v>
      </c>
      <c r="O20" s="129" t="s">
        <v>100</v>
      </c>
      <c r="P20" s="129"/>
      <c r="Q20" s="130"/>
      <c r="R20" s="77">
        <v>54</v>
      </c>
      <c r="S20" s="129" t="s">
        <v>105</v>
      </c>
      <c r="T20" s="129"/>
      <c r="U20" s="130"/>
      <c r="V20" s="77">
        <v>58</v>
      </c>
      <c r="W20" s="129" t="s">
        <v>106</v>
      </c>
      <c r="X20" s="129"/>
      <c r="Y20" s="130"/>
      <c r="Z20" s="79"/>
      <c r="AA20" s="79"/>
      <c r="AB20" s="79"/>
      <c r="AC20" s="79"/>
      <c r="AD20" s="99">
        <v>12</v>
      </c>
      <c r="AE20" s="74" t="s">
        <v>182</v>
      </c>
      <c r="AF20" s="76"/>
      <c r="AG20" s="76" t="s">
        <v>202</v>
      </c>
      <c r="AH20" s="74"/>
      <c r="AI20" s="76"/>
      <c r="AJ20" s="76"/>
      <c r="AK20" s="80"/>
    </row>
    <row r="21" spans="2:37" s="75" customFormat="1" ht="22.5" customHeight="1" x14ac:dyDescent="0.25">
      <c r="B21" s="77">
        <v>36</v>
      </c>
      <c r="C21" s="129" t="s">
        <v>92</v>
      </c>
      <c r="D21" s="129"/>
      <c r="E21" s="130"/>
      <c r="F21" s="96">
        <v>41</v>
      </c>
      <c r="G21" s="129" t="s">
        <v>116</v>
      </c>
      <c r="H21" s="129"/>
      <c r="I21" s="130"/>
      <c r="J21" s="77">
        <v>45</v>
      </c>
      <c r="K21" s="129" t="s">
        <v>189</v>
      </c>
      <c r="L21" s="129"/>
      <c r="M21" s="130"/>
      <c r="N21" s="96">
        <v>50</v>
      </c>
      <c r="O21" s="129" t="s">
        <v>101</v>
      </c>
      <c r="P21" s="129"/>
      <c r="Q21" s="130"/>
      <c r="R21" s="77">
        <v>55</v>
      </c>
      <c r="S21" s="129" t="s">
        <v>118</v>
      </c>
      <c r="T21" s="129"/>
      <c r="U21" s="130"/>
      <c r="V21" s="77">
        <v>59</v>
      </c>
      <c r="W21" s="129" t="s">
        <v>107</v>
      </c>
      <c r="X21" s="129"/>
      <c r="Y21" s="130"/>
      <c r="Z21" s="79"/>
      <c r="AA21" s="79"/>
      <c r="AB21" s="79"/>
      <c r="AC21" s="79"/>
      <c r="AD21" s="99">
        <v>13</v>
      </c>
      <c r="AE21" s="74" t="s">
        <v>185</v>
      </c>
      <c r="AF21" s="76"/>
      <c r="AG21" s="76" t="s">
        <v>154</v>
      </c>
      <c r="AH21" s="74"/>
      <c r="AI21" s="76"/>
      <c r="AJ21" s="76"/>
      <c r="AK21" s="68"/>
    </row>
    <row r="22" spans="2:37" s="75" customFormat="1" ht="22.5" customHeight="1" thickBot="1" x14ac:dyDescent="0.3">
      <c r="B22" s="77">
        <v>37</v>
      </c>
      <c r="C22" s="129" t="s">
        <v>188</v>
      </c>
      <c r="D22" s="129"/>
      <c r="E22" s="130"/>
      <c r="F22" s="97">
        <v>42</v>
      </c>
      <c r="G22" s="126" t="s">
        <v>97</v>
      </c>
      <c r="H22" s="126"/>
      <c r="I22" s="127"/>
      <c r="J22" s="77">
        <v>46</v>
      </c>
      <c r="K22" s="129" t="s">
        <v>99</v>
      </c>
      <c r="L22" s="129"/>
      <c r="M22" s="130"/>
      <c r="N22" s="96">
        <v>51</v>
      </c>
      <c r="O22" s="129" t="s">
        <v>102</v>
      </c>
      <c r="P22" s="129"/>
      <c r="Q22" s="130"/>
      <c r="R22" s="78">
        <v>56</v>
      </c>
      <c r="S22" s="126" t="s">
        <v>46</v>
      </c>
      <c r="T22" s="126"/>
      <c r="U22" s="127"/>
      <c r="V22" s="77">
        <v>60</v>
      </c>
      <c r="W22" s="129" t="s">
        <v>109</v>
      </c>
      <c r="X22" s="129"/>
      <c r="Y22" s="130"/>
      <c r="Z22" s="79"/>
      <c r="AA22" s="79"/>
      <c r="AB22" s="79"/>
      <c r="AC22" s="79"/>
      <c r="AD22" s="99"/>
      <c r="AE22" s="74"/>
      <c r="AF22" s="76"/>
      <c r="AH22" s="74"/>
      <c r="AI22" s="76"/>
      <c r="AJ22" s="76"/>
      <c r="AK22" s="68"/>
    </row>
    <row r="23" spans="2:37" s="75" customFormat="1" ht="22.5" customHeight="1" thickBot="1" x14ac:dyDescent="0.3">
      <c r="B23" s="78">
        <v>38</v>
      </c>
      <c r="C23" s="126" t="s">
        <v>93</v>
      </c>
      <c r="D23" s="126"/>
      <c r="E23" s="127"/>
      <c r="F23" s="79"/>
      <c r="G23" s="79"/>
      <c r="H23" s="79"/>
      <c r="I23" s="79"/>
      <c r="J23" s="78">
        <v>47</v>
      </c>
      <c r="K23" s="126" t="s">
        <v>96</v>
      </c>
      <c r="L23" s="126"/>
      <c r="M23" s="127"/>
      <c r="N23" s="97">
        <v>52</v>
      </c>
      <c r="O23" s="126" t="s">
        <v>103</v>
      </c>
      <c r="P23" s="126"/>
      <c r="Q23" s="127"/>
      <c r="R23" s="79"/>
      <c r="S23" s="79"/>
      <c r="T23" s="79"/>
      <c r="U23" s="79"/>
      <c r="V23" s="78">
        <v>61</v>
      </c>
      <c r="W23" s="126" t="s">
        <v>194</v>
      </c>
      <c r="X23" s="126"/>
      <c r="Y23" s="127"/>
      <c r="Z23" s="79"/>
      <c r="AA23" s="79"/>
      <c r="AB23" s="79"/>
      <c r="AC23" s="79"/>
      <c r="AD23" s="99"/>
      <c r="AE23" s="74"/>
      <c r="AF23" s="76"/>
      <c r="AG23" s="76"/>
      <c r="AH23" s="76"/>
      <c r="AI23" s="76"/>
      <c r="AJ23" s="76"/>
    </row>
    <row r="24" spans="2:37" ht="22.5" customHeight="1" x14ac:dyDescent="0.25">
      <c r="J24" s="75"/>
      <c r="AE24" s="74"/>
      <c r="AF24" s="68"/>
      <c r="AG24" s="68"/>
      <c r="AH24" s="68"/>
      <c r="AI24" s="68"/>
      <c r="AJ24" s="68"/>
    </row>
    <row r="25" spans="2:37" ht="22.5" customHeight="1" x14ac:dyDescent="0.25">
      <c r="B25" s="128" t="s">
        <v>36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82"/>
      <c r="O25" s="82"/>
      <c r="P25" s="125" t="s">
        <v>37</v>
      </c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E25" s="74"/>
      <c r="AF25" s="68"/>
      <c r="AG25" s="68"/>
      <c r="AH25" s="68"/>
      <c r="AI25" s="68"/>
      <c r="AJ25" s="68"/>
    </row>
    <row r="26" spans="2:37" ht="22.5" customHeight="1" x14ac:dyDescent="0.25">
      <c r="B26" s="81"/>
      <c r="C26" s="81" t="s">
        <v>38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2"/>
      <c r="O26" s="82"/>
      <c r="P26" s="82"/>
      <c r="Q26" s="81" t="s">
        <v>38</v>
      </c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E26" s="74"/>
      <c r="AF26" s="68"/>
      <c r="AG26" s="68"/>
      <c r="AH26" s="68"/>
      <c r="AI26" s="68"/>
      <c r="AJ26" s="68"/>
    </row>
    <row r="27" spans="2:37" ht="22.5" customHeight="1" thickBot="1" x14ac:dyDescent="0.3">
      <c r="B27" s="73"/>
      <c r="C27" s="73" t="s">
        <v>56</v>
      </c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125" t="str">
        <f>C27</f>
        <v>１日目（２月1日）</v>
      </c>
      <c r="S27" s="125"/>
      <c r="T27" s="125"/>
      <c r="U27" s="125"/>
      <c r="V27" s="125"/>
      <c r="W27" s="125"/>
      <c r="X27" s="125"/>
      <c r="Y27" s="125"/>
      <c r="Z27" s="73"/>
      <c r="AA27" s="73"/>
      <c r="AB27" s="73"/>
    </row>
    <row r="28" spans="2:37" ht="22.5" customHeight="1" x14ac:dyDescent="0.25">
      <c r="B28" s="83"/>
      <c r="C28" s="84"/>
      <c r="D28" s="123" t="s">
        <v>39</v>
      </c>
      <c r="E28" s="123"/>
      <c r="F28" s="123"/>
      <c r="G28" s="123" t="s">
        <v>40</v>
      </c>
      <c r="H28" s="123"/>
      <c r="I28" s="123"/>
      <c r="J28" s="123" t="s">
        <v>120</v>
      </c>
      <c r="K28" s="123"/>
      <c r="L28" s="123" t="s">
        <v>121</v>
      </c>
      <c r="M28" s="124"/>
      <c r="N28" s="85"/>
      <c r="O28" s="85"/>
      <c r="P28" s="85"/>
      <c r="Q28" s="84"/>
      <c r="R28" s="123" t="s">
        <v>39</v>
      </c>
      <c r="S28" s="123"/>
      <c r="T28" s="123"/>
      <c r="U28" s="123" t="s">
        <v>40</v>
      </c>
      <c r="V28" s="123"/>
      <c r="W28" s="123"/>
      <c r="X28" s="123" t="s">
        <v>120</v>
      </c>
      <c r="Y28" s="123"/>
      <c r="Z28" s="123" t="s">
        <v>121</v>
      </c>
      <c r="AA28" s="124"/>
      <c r="AB28" s="83"/>
    </row>
    <row r="29" spans="2:37" ht="22.5" customHeight="1" x14ac:dyDescent="0.25">
      <c r="B29" s="83"/>
      <c r="C29" s="86">
        <v>1</v>
      </c>
      <c r="D29" s="113">
        <v>0.4375</v>
      </c>
      <c r="E29" s="114"/>
      <c r="F29" s="114"/>
      <c r="G29" s="87">
        <v>1</v>
      </c>
      <c r="H29" s="88" t="s">
        <v>41</v>
      </c>
      <c r="I29" s="89">
        <v>2</v>
      </c>
      <c r="J29" s="114">
        <v>4</v>
      </c>
      <c r="K29" s="114"/>
      <c r="L29" s="114">
        <v>5</v>
      </c>
      <c r="M29" s="115"/>
      <c r="N29" s="85"/>
      <c r="O29" s="85"/>
      <c r="P29" s="85"/>
      <c r="Q29" s="86">
        <v>1</v>
      </c>
      <c r="R29" s="113">
        <v>0.4375</v>
      </c>
      <c r="S29" s="114"/>
      <c r="T29" s="114"/>
      <c r="U29" s="87">
        <v>6</v>
      </c>
      <c r="V29" s="88" t="s">
        <v>41</v>
      </c>
      <c r="W29" s="89">
        <v>7</v>
      </c>
      <c r="X29" s="114">
        <v>9</v>
      </c>
      <c r="Y29" s="114"/>
      <c r="Z29" s="114">
        <v>8</v>
      </c>
      <c r="AA29" s="115"/>
      <c r="AB29" s="83"/>
    </row>
    <row r="30" spans="2:37" ht="22.5" customHeight="1" x14ac:dyDescent="0.25">
      <c r="B30" s="83"/>
      <c r="C30" s="86">
        <v>2</v>
      </c>
      <c r="D30" s="113">
        <v>0.47916666666666669</v>
      </c>
      <c r="E30" s="114"/>
      <c r="F30" s="114"/>
      <c r="G30" s="87">
        <v>3</v>
      </c>
      <c r="H30" s="88" t="s">
        <v>41</v>
      </c>
      <c r="I30" s="89">
        <v>4</v>
      </c>
      <c r="J30" s="114">
        <v>1</v>
      </c>
      <c r="K30" s="114"/>
      <c r="L30" s="114">
        <v>2</v>
      </c>
      <c r="M30" s="115"/>
      <c r="N30" s="85"/>
      <c r="O30" s="85"/>
      <c r="P30" s="85"/>
      <c r="Q30" s="86">
        <v>2</v>
      </c>
      <c r="R30" s="113">
        <v>0.47916666666666669</v>
      </c>
      <c r="S30" s="114"/>
      <c r="T30" s="114"/>
      <c r="U30" s="87">
        <v>8</v>
      </c>
      <c r="V30" s="88" t="s">
        <v>41</v>
      </c>
      <c r="W30" s="89">
        <v>9</v>
      </c>
      <c r="X30" s="114">
        <v>6</v>
      </c>
      <c r="Y30" s="114"/>
      <c r="Z30" s="114">
        <v>7</v>
      </c>
      <c r="AA30" s="115"/>
      <c r="AB30" s="83"/>
    </row>
    <row r="31" spans="2:37" ht="22.5" customHeight="1" x14ac:dyDescent="0.25">
      <c r="B31" s="83"/>
      <c r="C31" s="86">
        <v>3</v>
      </c>
      <c r="D31" s="113">
        <v>0.52083333333333337</v>
      </c>
      <c r="E31" s="114"/>
      <c r="F31" s="114"/>
      <c r="G31" s="87">
        <v>5</v>
      </c>
      <c r="H31" s="88" t="s">
        <v>41</v>
      </c>
      <c r="I31" s="89">
        <v>1</v>
      </c>
      <c r="J31" s="114">
        <v>3</v>
      </c>
      <c r="K31" s="114"/>
      <c r="L31" s="114">
        <v>4</v>
      </c>
      <c r="M31" s="115"/>
      <c r="N31" s="85"/>
      <c r="O31" s="85"/>
      <c r="P31" s="85"/>
      <c r="Q31" s="86">
        <v>3</v>
      </c>
      <c r="R31" s="113">
        <v>0.54166666666666663</v>
      </c>
      <c r="S31" s="114"/>
      <c r="T31" s="114"/>
      <c r="U31" s="87">
        <v>8</v>
      </c>
      <c r="V31" s="88" t="s">
        <v>41</v>
      </c>
      <c r="W31" s="89">
        <v>6</v>
      </c>
      <c r="X31" s="114">
        <v>7</v>
      </c>
      <c r="Y31" s="114"/>
      <c r="Z31" s="114">
        <v>9</v>
      </c>
      <c r="AA31" s="115"/>
      <c r="AB31" s="83"/>
    </row>
    <row r="32" spans="2:37" ht="22.5" customHeight="1" thickBot="1" x14ac:dyDescent="0.3">
      <c r="B32" s="83"/>
      <c r="C32" s="86">
        <v>4</v>
      </c>
      <c r="D32" s="113">
        <v>0.5625</v>
      </c>
      <c r="E32" s="114"/>
      <c r="F32" s="114"/>
      <c r="G32" s="87">
        <v>2</v>
      </c>
      <c r="H32" s="88" t="s">
        <v>41</v>
      </c>
      <c r="I32" s="89">
        <v>3</v>
      </c>
      <c r="J32" s="114">
        <v>5</v>
      </c>
      <c r="K32" s="114"/>
      <c r="L32" s="114">
        <v>1</v>
      </c>
      <c r="M32" s="115"/>
      <c r="N32" s="85"/>
      <c r="O32" s="85"/>
      <c r="P32" s="85"/>
      <c r="Q32" s="90">
        <v>4</v>
      </c>
      <c r="R32" s="103">
        <v>0.58333333333333337</v>
      </c>
      <c r="S32" s="104"/>
      <c r="T32" s="104"/>
      <c r="U32" s="91">
        <v>9</v>
      </c>
      <c r="V32" s="92" t="s">
        <v>41</v>
      </c>
      <c r="W32" s="93">
        <v>7</v>
      </c>
      <c r="X32" s="104">
        <v>8</v>
      </c>
      <c r="Y32" s="104"/>
      <c r="Z32" s="104">
        <v>6</v>
      </c>
      <c r="AA32" s="105"/>
      <c r="AB32" s="83"/>
    </row>
    <row r="33" spans="2:28" ht="22.5" customHeight="1" thickBot="1" x14ac:dyDescent="0.3">
      <c r="B33" s="83"/>
      <c r="C33" s="90">
        <v>5</v>
      </c>
      <c r="D33" s="103">
        <v>0.60416666666666663</v>
      </c>
      <c r="E33" s="104"/>
      <c r="F33" s="104"/>
      <c r="G33" s="91">
        <v>5</v>
      </c>
      <c r="H33" s="92" t="s">
        <v>41</v>
      </c>
      <c r="I33" s="93">
        <v>4</v>
      </c>
      <c r="J33" s="104">
        <v>2</v>
      </c>
      <c r="K33" s="104"/>
      <c r="L33" s="104">
        <v>3</v>
      </c>
      <c r="M33" s="105"/>
      <c r="N33" s="85"/>
      <c r="O33" s="85"/>
      <c r="P33" s="85"/>
      <c r="Q33" s="94"/>
      <c r="R33" s="95"/>
      <c r="S33" s="94"/>
      <c r="T33" s="94"/>
      <c r="U33" s="94"/>
      <c r="V33" s="94"/>
      <c r="W33" s="94"/>
      <c r="X33" s="94"/>
      <c r="Y33" s="94"/>
      <c r="Z33" s="94"/>
      <c r="AA33" s="94"/>
      <c r="AB33" s="83"/>
    </row>
    <row r="34" spans="2:28" ht="22.5" customHeight="1" x14ac:dyDescent="0.25">
      <c r="B34" s="83"/>
      <c r="C34" s="94"/>
      <c r="D34" s="95"/>
      <c r="E34" s="94"/>
      <c r="F34" s="94"/>
      <c r="G34" s="94"/>
      <c r="H34" s="94"/>
      <c r="I34" s="94"/>
      <c r="J34" s="94"/>
      <c r="K34" s="94"/>
      <c r="L34" s="94"/>
      <c r="M34" s="94"/>
      <c r="N34" s="85"/>
      <c r="O34" s="85"/>
      <c r="P34" s="85"/>
      <c r="Q34" s="94"/>
      <c r="R34" s="95"/>
      <c r="S34" s="94"/>
      <c r="T34" s="94"/>
      <c r="U34" s="94"/>
      <c r="V34" s="94"/>
      <c r="W34" s="94"/>
      <c r="X34" s="94"/>
      <c r="Y34" s="94"/>
      <c r="Z34" s="94"/>
      <c r="AA34" s="94"/>
      <c r="AB34" s="83"/>
    </row>
    <row r="35" spans="2:28" ht="22.5" customHeight="1" thickBot="1" x14ac:dyDescent="0.3">
      <c r="B35" s="83"/>
      <c r="C35" s="122" t="s">
        <v>57</v>
      </c>
      <c r="D35" s="122"/>
      <c r="E35" s="122"/>
      <c r="F35" s="122"/>
      <c r="G35" s="122"/>
      <c r="H35" s="122"/>
      <c r="I35" s="122"/>
      <c r="J35" s="85"/>
      <c r="K35" s="85"/>
      <c r="L35" s="85"/>
      <c r="M35" s="85"/>
      <c r="N35" s="85"/>
      <c r="O35" s="85"/>
      <c r="P35" s="85"/>
      <c r="Q35" s="122" t="str">
        <f>C35</f>
        <v>2日目（2月8日）</v>
      </c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83"/>
    </row>
    <row r="36" spans="2:28" ht="22.5" customHeight="1" x14ac:dyDescent="0.25">
      <c r="B36" s="83"/>
      <c r="C36" s="84"/>
      <c r="D36" s="123" t="s">
        <v>39</v>
      </c>
      <c r="E36" s="123"/>
      <c r="F36" s="123"/>
      <c r="G36" s="123" t="s">
        <v>40</v>
      </c>
      <c r="H36" s="123"/>
      <c r="I36" s="123"/>
      <c r="J36" s="123" t="s">
        <v>120</v>
      </c>
      <c r="K36" s="123"/>
      <c r="L36" s="123" t="s">
        <v>121</v>
      </c>
      <c r="M36" s="124"/>
      <c r="N36" s="85"/>
      <c r="O36" s="85"/>
      <c r="P36" s="85"/>
      <c r="Q36" s="84"/>
      <c r="R36" s="123" t="s">
        <v>39</v>
      </c>
      <c r="S36" s="123"/>
      <c r="T36" s="123"/>
      <c r="U36" s="123" t="s">
        <v>40</v>
      </c>
      <c r="V36" s="123"/>
      <c r="W36" s="123"/>
      <c r="X36" s="123" t="s">
        <v>120</v>
      </c>
      <c r="Y36" s="123"/>
      <c r="Z36" s="123" t="s">
        <v>121</v>
      </c>
      <c r="AA36" s="124"/>
      <c r="AB36" s="83"/>
    </row>
    <row r="37" spans="2:28" ht="22.5" customHeight="1" x14ac:dyDescent="0.25">
      <c r="B37" s="83"/>
      <c r="C37" s="86">
        <v>1</v>
      </c>
      <c r="D37" s="113">
        <v>0.41666666666666669</v>
      </c>
      <c r="E37" s="114"/>
      <c r="F37" s="114"/>
      <c r="G37" s="87">
        <v>1</v>
      </c>
      <c r="H37" s="88" t="s">
        <v>41</v>
      </c>
      <c r="I37" s="89">
        <v>3</v>
      </c>
      <c r="J37" s="114">
        <v>2</v>
      </c>
      <c r="K37" s="114"/>
      <c r="L37" s="114">
        <v>5</v>
      </c>
      <c r="M37" s="115"/>
      <c r="N37" s="85"/>
      <c r="O37" s="85"/>
      <c r="P37" s="85"/>
      <c r="Q37" s="86">
        <v>1</v>
      </c>
      <c r="R37" s="113">
        <v>0.41666666666666669</v>
      </c>
      <c r="S37" s="114"/>
      <c r="T37" s="114"/>
      <c r="U37" s="87">
        <v>7</v>
      </c>
      <c r="V37" s="88" t="s">
        <v>41</v>
      </c>
      <c r="W37" s="89">
        <v>8</v>
      </c>
      <c r="X37" s="114">
        <v>9</v>
      </c>
      <c r="Y37" s="114"/>
      <c r="Z37" s="114">
        <v>6</v>
      </c>
      <c r="AA37" s="115"/>
      <c r="AB37" s="83"/>
    </row>
    <row r="38" spans="2:28" ht="22.5" customHeight="1" thickBot="1" x14ac:dyDescent="0.3">
      <c r="B38" s="83"/>
      <c r="C38" s="86">
        <v>2</v>
      </c>
      <c r="D38" s="113">
        <v>0.45833333333333331</v>
      </c>
      <c r="E38" s="113"/>
      <c r="F38" s="113"/>
      <c r="G38" s="87">
        <v>4</v>
      </c>
      <c r="H38" s="88" t="s">
        <v>41</v>
      </c>
      <c r="I38" s="89">
        <v>2</v>
      </c>
      <c r="J38" s="114">
        <v>3</v>
      </c>
      <c r="K38" s="114"/>
      <c r="L38" s="114">
        <v>1</v>
      </c>
      <c r="M38" s="115"/>
      <c r="N38" s="85"/>
      <c r="O38" s="85"/>
      <c r="P38" s="85"/>
      <c r="Q38" s="90">
        <v>2</v>
      </c>
      <c r="R38" s="103">
        <v>0.45833333333333331</v>
      </c>
      <c r="S38" s="103"/>
      <c r="T38" s="103"/>
      <c r="U38" s="91">
        <v>6</v>
      </c>
      <c r="V38" s="92" t="s">
        <v>41</v>
      </c>
      <c r="W38" s="93">
        <v>9</v>
      </c>
      <c r="X38" s="104">
        <v>7</v>
      </c>
      <c r="Y38" s="104"/>
      <c r="Z38" s="104">
        <v>8</v>
      </c>
      <c r="AA38" s="105"/>
      <c r="AB38" s="83"/>
    </row>
    <row r="39" spans="2:28" ht="22.5" customHeight="1" x14ac:dyDescent="0.25">
      <c r="B39" s="83"/>
      <c r="C39" s="86">
        <v>3</v>
      </c>
      <c r="D39" s="113">
        <v>0.5</v>
      </c>
      <c r="E39" s="113"/>
      <c r="F39" s="113"/>
      <c r="G39" s="87">
        <v>5</v>
      </c>
      <c r="H39" s="88" t="s">
        <v>41</v>
      </c>
      <c r="I39" s="89">
        <v>3</v>
      </c>
      <c r="J39" s="114">
        <v>4</v>
      </c>
      <c r="K39" s="114"/>
      <c r="L39" s="114">
        <v>2</v>
      </c>
      <c r="M39" s="11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3"/>
    </row>
    <row r="40" spans="2:28" ht="22.5" customHeight="1" x14ac:dyDescent="0.25">
      <c r="B40" s="83"/>
      <c r="C40" s="86">
        <v>4</v>
      </c>
      <c r="D40" s="113">
        <v>0.54166666666666663</v>
      </c>
      <c r="E40" s="113"/>
      <c r="F40" s="113"/>
      <c r="G40" s="87">
        <v>1</v>
      </c>
      <c r="H40" s="88" t="s">
        <v>41</v>
      </c>
      <c r="I40" s="89">
        <v>4</v>
      </c>
      <c r="J40" s="114">
        <v>5</v>
      </c>
      <c r="K40" s="114"/>
      <c r="L40" s="114">
        <v>3</v>
      </c>
      <c r="M40" s="11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3"/>
    </row>
    <row r="41" spans="2:28" ht="22.5" customHeight="1" thickBot="1" x14ac:dyDescent="0.3">
      <c r="B41" s="83"/>
      <c r="C41" s="90">
        <v>5</v>
      </c>
      <c r="D41" s="103">
        <v>0.58333333333333337</v>
      </c>
      <c r="E41" s="103"/>
      <c r="F41" s="103"/>
      <c r="G41" s="91">
        <v>2</v>
      </c>
      <c r="H41" s="92" t="s">
        <v>41</v>
      </c>
      <c r="I41" s="93">
        <v>5</v>
      </c>
      <c r="J41" s="104">
        <v>1</v>
      </c>
      <c r="K41" s="104"/>
      <c r="L41" s="104">
        <v>4</v>
      </c>
      <c r="M41" s="10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3"/>
    </row>
  </sheetData>
  <mergeCells count="165">
    <mergeCell ref="AA13:AC13"/>
    <mergeCell ref="AA11:AC11"/>
    <mergeCell ref="AA15:AC15"/>
    <mergeCell ref="W14:Y14"/>
    <mergeCell ref="AA14:AC14"/>
    <mergeCell ref="W17:Y17"/>
    <mergeCell ref="V17:V18"/>
    <mergeCell ref="W18:Y18"/>
    <mergeCell ref="W15:Y15"/>
    <mergeCell ref="AA12:AC12"/>
    <mergeCell ref="Z9:Z10"/>
    <mergeCell ref="AA9:AC9"/>
    <mergeCell ref="K10:M10"/>
    <mergeCell ref="O10:Q10"/>
    <mergeCell ref="AA10:AC10"/>
    <mergeCell ref="W9:Y9"/>
    <mergeCell ref="W10:Y10"/>
    <mergeCell ref="N9:N10"/>
    <mergeCell ref="O9:Q9"/>
    <mergeCell ref="R9:R10"/>
    <mergeCell ref="V9:V10"/>
    <mergeCell ref="C13:E13"/>
    <mergeCell ref="G13:I13"/>
    <mergeCell ref="K13:M13"/>
    <mergeCell ref="O13:Q13"/>
    <mergeCell ref="S13:U13"/>
    <mergeCell ref="W13:Y13"/>
    <mergeCell ref="B9:B10"/>
    <mergeCell ref="F9:F10"/>
    <mergeCell ref="G9:I10"/>
    <mergeCell ref="J9:J10"/>
    <mergeCell ref="K9:M9"/>
    <mergeCell ref="W11:Y11"/>
    <mergeCell ref="C9:E10"/>
    <mergeCell ref="C12:E12"/>
    <mergeCell ref="G12:I12"/>
    <mergeCell ref="K12:M12"/>
    <mergeCell ref="O12:Q12"/>
    <mergeCell ref="S12:U12"/>
    <mergeCell ref="W12:Y12"/>
    <mergeCell ref="C11:E11"/>
    <mergeCell ref="G11:I11"/>
    <mergeCell ref="K11:M11"/>
    <mergeCell ref="O11:Q11"/>
    <mergeCell ref="S11:U11"/>
    <mergeCell ref="B17:B18"/>
    <mergeCell ref="F17:F18"/>
    <mergeCell ref="J17:J18"/>
    <mergeCell ref="K18:M18"/>
    <mergeCell ref="C14:E14"/>
    <mergeCell ref="G14:I14"/>
    <mergeCell ref="K14:M14"/>
    <mergeCell ref="O14:Q14"/>
    <mergeCell ref="S14:U14"/>
    <mergeCell ref="K17:M17"/>
    <mergeCell ref="N17:N18"/>
    <mergeCell ref="R17:R18"/>
    <mergeCell ref="C15:E15"/>
    <mergeCell ref="K15:M15"/>
    <mergeCell ref="S15:U15"/>
    <mergeCell ref="C17:E17"/>
    <mergeCell ref="C18:E18"/>
    <mergeCell ref="O17:Q18"/>
    <mergeCell ref="C20:E20"/>
    <mergeCell ref="G20:I20"/>
    <mergeCell ref="K20:M20"/>
    <mergeCell ref="O20:Q20"/>
    <mergeCell ref="S20:U20"/>
    <mergeCell ref="W20:Y20"/>
    <mergeCell ref="C19:E19"/>
    <mergeCell ref="G19:I19"/>
    <mergeCell ref="K19:M19"/>
    <mergeCell ref="O19:Q19"/>
    <mergeCell ref="S19:U19"/>
    <mergeCell ref="W19:Y19"/>
    <mergeCell ref="C22:E22"/>
    <mergeCell ref="G22:I22"/>
    <mergeCell ref="K22:M22"/>
    <mergeCell ref="O22:Q22"/>
    <mergeCell ref="S22:U22"/>
    <mergeCell ref="W22:Y22"/>
    <mergeCell ref="C21:E21"/>
    <mergeCell ref="G21:I21"/>
    <mergeCell ref="K21:M21"/>
    <mergeCell ref="O21:Q21"/>
    <mergeCell ref="S21:U21"/>
    <mergeCell ref="W21:Y21"/>
    <mergeCell ref="R27:Y27"/>
    <mergeCell ref="D28:F28"/>
    <mergeCell ref="G28:I28"/>
    <mergeCell ref="J28:K28"/>
    <mergeCell ref="L28:M28"/>
    <mergeCell ref="R28:T28"/>
    <mergeCell ref="U28:W28"/>
    <mergeCell ref="X28:Y28"/>
    <mergeCell ref="C23:E23"/>
    <mergeCell ref="K23:M23"/>
    <mergeCell ref="O23:Q23"/>
    <mergeCell ref="W23:Y23"/>
    <mergeCell ref="B25:M25"/>
    <mergeCell ref="P25:AB25"/>
    <mergeCell ref="D30:F30"/>
    <mergeCell ref="J30:K30"/>
    <mergeCell ref="L30:M30"/>
    <mergeCell ref="R30:T30"/>
    <mergeCell ref="X30:Y30"/>
    <mergeCell ref="Z30:AA30"/>
    <mergeCell ref="Z28:AA28"/>
    <mergeCell ref="D29:F29"/>
    <mergeCell ref="J29:K29"/>
    <mergeCell ref="L29:M29"/>
    <mergeCell ref="R29:T29"/>
    <mergeCell ref="X29:Y29"/>
    <mergeCell ref="Z29:AA29"/>
    <mergeCell ref="J32:K32"/>
    <mergeCell ref="L32:M32"/>
    <mergeCell ref="R32:T32"/>
    <mergeCell ref="X32:Y32"/>
    <mergeCell ref="Z32:AA32"/>
    <mergeCell ref="D31:F31"/>
    <mergeCell ref="J31:K31"/>
    <mergeCell ref="L31:M31"/>
    <mergeCell ref="R31:T31"/>
    <mergeCell ref="X31:Y31"/>
    <mergeCell ref="Z31:AA31"/>
    <mergeCell ref="Z38:AA38"/>
    <mergeCell ref="U36:W36"/>
    <mergeCell ref="X36:Y36"/>
    <mergeCell ref="Z36:AA36"/>
    <mergeCell ref="D37:F37"/>
    <mergeCell ref="J37:K37"/>
    <mergeCell ref="L37:M37"/>
    <mergeCell ref="R37:T37"/>
    <mergeCell ref="X37:Y37"/>
    <mergeCell ref="Z37:AA37"/>
    <mergeCell ref="X38:Y38"/>
    <mergeCell ref="D36:F36"/>
    <mergeCell ref="G36:I36"/>
    <mergeCell ref="J36:K36"/>
    <mergeCell ref="L36:M36"/>
    <mergeCell ref="R36:T36"/>
    <mergeCell ref="D41:F41"/>
    <mergeCell ref="J41:K41"/>
    <mergeCell ref="L41:M41"/>
    <mergeCell ref="S9:U9"/>
    <mergeCell ref="S10:U10"/>
    <mergeCell ref="S17:U17"/>
    <mergeCell ref="S18:U18"/>
    <mergeCell ref="D39:F39"/>
    <mergeCell ref="J39:K39"/>
    <mergeCell ref="L39:M39"/>
    <mergeCell ref="D40:F40"/>
    <mergeCell ref="J40:K40"/>
    <mergeCell ref="L40:M40"/>
    <mergeCell ref="D38:F38"/>
    <mergeCell ref="J38:K38"/>
    <mergeCell ref="L38:M38"/>
    <mergeCell ref="R38:T38"/>
    <mergeCell ref="D33:F33"/>
    <mergeCell ref="J33:K33"/>
    <mergeCell ref="G17:I18"/>
    <mergeCell ref="L33:M33"/>
    <mergeCell ref="C35:I35"/>
    <mergeCell ref="Q35:AA35"/>
    <mergeCell ref="D32:F32"/>
  </mergeCells>
  <phoneticPr fontId="10"/>
  <pageMargins left="0.82677165354330717" right="0.82677165354330717" top="0.94488188976377963" bottom="0.74803149606299213" header="0.31496062992125984" footer="0.31496062992125984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2BE07-CE28-4A75-9807-7F4C3BD171C7}">
  <sheetPr>
    <tabColor rgb="FFCCFF99"/>
  </sheetPr>
  <dimension ref="A1:AE44"/>
  <sheetViews>
    <sheetView topLeftCell="A12" zoomScaleNormal="100" zoomScaleSheetLayoutView="100" zoomScalePageLayoutView="85" workbookViewId="0">
      <selection activeCell="O25" sqref="O25:S26"/>
    </sheetView>
  </sheetViews>
  <sheetFormatPr defaultColWidth="9" defaultRowHeight="12.75" x14ac:dyDescent="0.25"/>
  <cols>
    <col min="1" max="1" width="3.06640625" style="4" customWidth="1"/>
    <col min="2" max="2" width="3" style="4" customWidth="1"/>
    <col min="3" max="3" width="10.73046875" style="4" customWidth="1"/>
    <col min="4" max="8" width="3.06640625" style="4" customWidth="1"/>
    <col min="9" max="15" width="2.86328125" style="4" customWidth="1"/>
    <col min="16" max="17" width="2.796875" style="4" customWidth="1"/>
    <col min="18" max="22" width="3.06640625" style="4" customWidth="1"/>
    <col min="23" max="24" width="6" style="4" customWidth="1"/>
    <col min="25" max="16384" width="9" style="4"/>
  </cols>
  <sheetData>
    <row r="1" spans="1:31" ht="31.9" customHeight="1" x14ac:dyDescent="0.25">
      <c r="C1" s="258" t="s">
        <v>60</v>
      </c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</row>
    <row r="2" spans="1:31" ht="34.5" customHeight="1" x14ac:dyDescent="0.25">
      <c r="A2" s="261" t="s">
        <v>131</v>
      </c>
      <c r="B2" s="261"/>
      <c r="C2" s="262" t="s">
        <v>2</v>
      </c>
      <c r="D2" s="262"/>
      <c r="E2" s="262"/>
      <c r="F2" s="259" t="s">
        <v>172</v>
      </c>
      <c r="G2" s="259"/>
      <c r="H2" s="259"/>
      <c r="I2" s="259"/>
      <c r="J2" s="259"/>
      <c r="K2" s="260" t="s">
        <v>58</v>
      </c>
      <c r="L2" s="260"/>
      <c r="M2" s="260"/>
      <c r="N2" s="260"/>
      <c r="O2" s="260"/>
      <c r="P2" s="227" t="s">
        <v>17</v>
      </c>
      <c r="Q2" s="227"/>
      <c r="R2" s="227"/>
      <c r="S2" s="227"/>
      <c r="T2" s="227"/>
      <c r="U2" s="227"/>
      <c r="V2" s="227"/>
      <c r="W2" s="227"/>
      <c r="X2" s="3"/>
    </row>
    <row r="3" spans="1:31" ht="17.100000000000001" customHeight="1" x14ac:dyDescent="0.25">
      <c r="A3" s="5"/>
      <c r="B3" s="263" t="str">
        <f>A2</f>
        <v>Ｉ</v>
      </c>
      <c r="C3" s="264"/>
      <c r="D3" s="257" t="str">
        <f>B5</f>
        <v>ユナイテッド韮崎</v>
      </c>
      <c r="E3" s="242"/>
      <c r="F3" s="243"/>
      <c r="G3" s="257" t="str">
        <f>B7</f>
        <v>FCトラベッソ</v>
      </c>
      <c r="H3" s="242"/>
      <c r="I3" s="243"/>
      <c r="J3" s="257" t="str">
        <f>B9</f>
        <v>御坂SSS</v>
      </c>
      <c r="K3" s="242"/>
      <c r="L3" s="243"/>
      <c r="M3" s="257" t="str">
        <f>B11</f>
        <v>一宮SSS</v>
      </c>
      <c r="N3" s="242"/>
      <c r="O3" s="243"/>
      <c r="P3" s="255" t="s">
        <v>4</v>
      </c>
      <c r="Q3" s="255"/>
      <c r="R3" s="255"/>
      <c r="S3" s="267" t="s">
        <v>5</v>
      </c>
      <c r="T3" s="267"/>
      <c r="U3" s="267" t="s">
        <v>12</v>
      </c>
      <c r="V3" s="267"/>
      <c r="W3" s="6" t="s">
        <v>13</v>
      </c>
      <c r="X3" s="269" t="s">
        <v>3</v>
      </c>
    </row>
    <row r="4" spans="1:31" ht="17.100000000000001" customHeight="1" x14ac:dyDescent="0.25">
      <c r="A4" s="7"/>
      <c r="B4" s="265"/>
      <c r="C4" s="266"/>
      <c r="D4" s="244"/>
      <c r="E4" s="245"/>
      <c r="F4" s="246"/>
      <c r="G4" s="244"/>
      <c r="H4" s="245"/>
      <c r="I4" s="246"/>
      <c r="J4" s="244"/>
      <c r="K4" s="245"/>
      <c r="L4" s="246"/>
      <c r="M4" s="244"/>
      <c r="N4" s="245"/>
      <c r="O4" s="246"/>
      <c r="P4" s="255"/>
      <c r="Q4" s="255"/>
      <c r="R4" s="255"/>
      <c r="S4" s="267"/>
      <c r="T4" s="267"/>
      <c r="U4" s="267"/>
      <c r="V4" s="267"/>
      <c r="W4" s="8" t="s">
        <v>14</v>
      </c>
      <c r="X4" s="269"/>
      <c r="AD4" s="272" t="s">
        <v>45</v>
      </c>
      <c r="AE4" s="225"/>
    </row>
    <row r="5" spans="1:31" ht="17.100000000000001" customHeight="1" x14ac:dyDescent="0.25">
      <c r="A5" s="270">
        <v>1</v>
      </c>
      <c r="B5" s="272" t="s">
        <v>152</v>
      </c>
      <c r="C5" s="225"/>
      <c r="D5" s="198"/>
      <c r="E5" s="199"/>
      <c r="F5" s="200"/>
      <c r="G5" s="201" t="str">
        <f>IF(G6="","",IF(G6=I6,"△",IF(G6&gt;I6,"○","●")))</f>
        <v>△</v>
      </c>
      <c r="H5" s="202"/>
      <c r="I5" s="203"/>
      <c r="J5" s="201" t="str">
        <f>IF(J6="","",IF(J6=L6,"△",IF(J6&gt;L6,"○","●")))</f>
        <v>●</v>
      </c>
      <c r="K5" s="202"/>
      <c r="L5" s="203"/>
      <c r="M5" s="201" t="str">
        <f>IF(M6="","",IF(M6=O6,"△",IF(M6&gt;O6,"○","●")))</f>
        <v/>
      </c>
      <c r="N5" s="202"/>
      <c r="O5" s="203"/>
      <c r="P5" s="273">
        <f>(COUNTIF(D5:O5,"○")*3)+(COUNTIF(D5:O5,"△")*1)</f>
        <v>1</v>
      </c>
      <c r="Q5" s="273"/>
      <c r="R5" s="273"/>
      <c r="S5" s="254">
        <f>IF(SUM(F5:F12)=0,"",(SUM(F5:F12)))</f>
        <v>1</v>
      </c>
      <c r="T5" s="254"/>
      <c r="U5" s="254">
        <f>IF(SUM(D5:D12)=0,"",(SUM(D5:D12)))</f>
        <v>2</v>
      </c>
      <c r="V5" s="254"/>
      <c r="W5" s="274">
        <f>IFERROR(S5-U5,"")</f>
        <v>-1</v>
      </c>
      <c r="X5" s="267" t="e">
        <f>IF(ISNUMBER(Y5), RANK(Y5, $Y$5:$Y$12), "")</f>
        <v>#VALUE!</v>
      </c>
      <c r="Y5" s="326">
        <f>10000*P5+100*W5+S5</f>
        <v>9901</v>
      </c>
      <c r="Z5" s="276"/>
      <c r="AD5" s="226"/>
      <c r="AE5" s="228"/>
    </row>
    <row r="6" spans="1:31" ht="17.100000000000001" customHeight="1" x14ac:dyDescent="0.25">
      <c r="A6" s="271"/>
      <c r="B6" s="226"/>
      <c r="C6" s="228"/>
      <c r="D6" s="193"/>
      <c r="E6" s="194"/>
      <c r="F6" s="195"/>
      <c r="G6" s="53">
        <f>I17</f>
        <v>0</v>
      </c>
      <c r="H6" s="54" t="s">
        <v>6</v>
      </c>
      <c r="I6" s="55">
        <f>P17</f>
        <v>0</v>
      </c>
      <c r="J6" s="53">
        <f>P21</f>
        <v>1</v>
      </c>
      <c r="K6" s="54" t="s">
        <v>6</v>
      </c>
      <c r="L6" s="55">
        <f>I21</f>
        <v>2</v>
      </c>
      <c r="M6" s="53" t="str">
        <f>I31</f>
        <v/>
      </c>
      <c r="N6" s="54" t="s">
        <v>6</v>
      </c>
      <c r="O6" s="55" t="str">
        <f>P31</f>
        <v/>
      </c>
      <c r="P6" s="273"/>
      <c r="Q6" s="273"/>
      <c r="R6" s="273"/>
      <c r="S6" s="254"/>
      <c r="T6" s="254"/>
      <c r="U6" s="254"/>
      <c r="V6" s="254"/>
      <c r="W6" s="275"/>
      <c r="X6" s="267"/>
      <c r="Y6" s="326"/>
      <c r="Z6" s="276"/>
      <c r="AD6" s="268" t="s">
        <v>46</v>
      </c>
      <c r="AE6" s="225"/>
    </row>
    <row r="7" spans="1:31" ht="17.100000000000001" customHeight="1" x14ac:dyDescent="0.25">
      <c r="A7" s="267">
        <v>2</v>
      </c>
      <c r="B7" s="268" t="s">
        <v>95</v>
      </c>
      <c r="C7" s="225"/>
      <c r="D7" s="187" t="str">
        <f>IF(D8="","",IF(D8=F8,"△",IF(D8&gt;F8,"○","●")))</f>
        <v>△</v>
      </c>
      <c r="E7" s="188"/>
      <c r="F7" s="189"/>
      <c r="G7" s="190"/>
      <c r="H7" s="191"/>
      <c r="I7" s="192"/>
      <c r="J7" s="187" t="str">
        <f>IF(J8="","",IF(J8=L8,"△",IF(J8&gt;L8,"○","●")))</f>
        <v/>
      </c>
      <c r="K7" s="188"/>
      <c r="L7" s="189"/>
      <c r="M7" s="187" t="str">
        <f>IF(M8="","",IF(M8=O8,"△",IF(M8&gt;O8,"○","●")))</f>
        <v>○</v>
      </c>
      <c r="N7" s="188"/>
      <c r="O7" s="189"/>
      <c r="P7" s="273">
        <f>(COUNTIF(D7:O7,"○")*3)+(COUNTIF(D7:O7,"△")*1)</f>
        <v>4</v>
      </c>
      <c r="Q7" s="273"/>
      <c r="R7" s="273"/>
      <c r="S7" s="254">
        <f>IF(SUM(I5:I12)=0,"",(SUM(I5:I12)))</f>
        <v>1</v>
      </c>
      <c r="T7" s="254"/>
      <c r="U7" s="254" t="str">
        <f>IF(SUM(G5:G12)=0,"",(SUM(G5:G12)))</f>
        <v/>
      </c>
      <c r="V7" s="254"/>
      <c r="W7" s="274" t="str">
        <f>IFERROR(S7-U7,"")</f>
        <v/>
      </c>
      <c r="X7" s="267" t="str">
        <f>IF(ISNUMBER(Y7), RANK(Y7, $Y$5:$Y$12), "")</f>
        <v/>
      </c>
      <c r="Y7" s="326" t="e">
        <f>10000*P7+100*W7+S7</f>
        <v>#VALUE!</v>
      </c>
      <c r="AD7" s="227"/>
      <c r="AE7" s="228"/>
    </row>
    <row r="8" spans="1:31" ht="17.100000000000001" customHeight="1" x14ac:dyDescent="0.25">
      <c r="A8" s="267"/>
      <c r="B8" s="227"/>
      <c r="C8" s="228"/>
      <c r="D8" s="56">
        <f>IF(G5="","",I6)</f>
        <v>0</v>
      </c>
      <c r="E8" s="54" t="s">
        <v>6</v>
      </c>
      <c r="F8" s="57">
        <f>IF(G5="","",G6)</f>
        <v>0</v>
      </c>
      <c r="G8" s="193"/>
      <c r="H8" s="194"/>
      <c r="I8" s="195"/>
      <c r="J8" s="53" t="str">
        <f>I29</f>
        <v/>
      </c>
      <c r="K8" s="54" t="s">
        <v>6</v>
      </c>
      <c r="L8" s="55" t="str">
        <f>P29</f>
        <v/>
      </c>
      <c r="M8" s="53">
        <f>P23</f>
        <v>1</v>
      </c>
      <c r="N8" s="54" t="s">
        <v>6</v>
      </c>
      <c r="O8" s="55">
        <f>I23</f>
        <v>0</v>
      </c>
      <c r="P8" s="273"/>
      <c r="Q8" s="273"/>
      <c r="R8" s="273"/>
      <c r="S8" s="254"/>
      <c r="T8" s="254"/>
      <c r="U8" s="254"/>
      <c r="V8" s="254"/>
      <c r="W8" s="275"/>
      <c r="X8" s="267"/>
      <c r="Y8" s="326"/>
      <c r="AD8" s="268" t="s">
        <v>47</v>
      </c>
      <c r="AE8" s="225"/>
    </row>
    <row r="9" spans="1:31" ht="17.100000000000001" customHeight="1" x14ac:dyDescent="0.25">
      <c r="A9" s="270">
        <v>3</v>
      </c>
      <c r="B9" s="268" t="s">
        <v>153</v>
      </c>
      <c r="C9" s="225"/>
      <c r="D9" s="187" t="str">
        <f>IF(D10="","",IF(D10=F10,"△",IF(D10&gt;F10,"○","●")))</f>
        <v>○</v>
      </c>
      <c r="E9" s="188"/>
      <c r="F9" s="189"/>
      <c r="G9" s="187" t="str">
        <f>IF(G10="","",IF(G10=I10,"△",IF(G10&gt;I10,"○","●")))</f>
        <v/>
      </c>
      <c r="H9" s="188"/>
      <c r="I9" s="189"/>
      <c r="J9" s="190"/>
      <c r="K9" s="191"/>
      <c r="L9" s="192"/>
      <c r="M9" s="187" t="str">
        <f>IF(M10="","",IF(M10=O10,"△",IF(M10&gt;O10,"○","●")))</f>
        <v>○</v>
      </c>
      <c r="N9" s="188"/>
      <c r="O9" s="189"/>
      <c r="P9" s="273">
        <f>(COUNTIF(D9:O9,"○")*3)+(COUNTIF(D9:O9,"△")*1)</f>
        <v>6</v>
      </c>
      <c r="Q9" s="273"/>
      <c r="R9" s="273"/>
      <c r="S9" s="254">
        <f>IF(SUM(L5:L12)=0,"",(SUM(L5:L12)))</f>
        <v>7</v>
      </c>
      <c r="T9" s="254"/>
      <c r="U9" s="254">
        <f>IF(SUM(J5:J12)=0,"",(SUM(J5:J12)))</f>
        <v>2</v>
      </c>
      <c r="V9" s="254"/>
      <c r="W9" s="274">
        <f>IFERROR(S9-U9,"")</f>
        <v>5</v>
      </c>
      <c r="X9" s="267" t="e">
        <f>IF(ISNUMBER(Y9), RANK(Y9, $Y$5:$Y$12), "")</f>
        <v>#VALUE!</v>
      </c>
      <c r="Y9" s="326">
        <f>10000*P9+100*W9+S9</f>
        <v>60507</v>
      </c>
      <c r="AD9" s="227"/>
      <c r="AE9" s="228"/>
    </row>
    <row r="10" spans="1:31" ht="17.100000000000001" customHeight="1" x14ac:dyDescent="0.25">
      <c r="A10" s="271"/>
      <c r="B10" s="227"/>
      <c r="C10" s="228"/>
      <c r="D10" s="56">
        <f>IF(J5="","",L6)</f>
        <v>2</v>
      </c>
      <c r="E10" s="54" t="s">
        <v>6</v>
      </c>
      <c r="F10" s="57">
        <f>IF(J5="","",J6)</f>
        <v>1</v>
      </c>
      <c r="G10" s="56" t="str">
        <f>IF(J7="","",L8)</f>
        <v/>
      </c>
      <c r="H10" s="54" t="s">
        <v>6</v>
      </c>
      <c r="I10" s="57" t="str">
        <f>IF(J7="","",J8)</f>
        <v/>
      </c>
      <c r="J10" s="193"/>
      <c r="K10" s="194"/>
      <c r="L10" s="195"/>
      <c r="M10" s="53">
        <f>I19</f>
        <v>5</v>
      </c>
      <c r="N10" s="54" t="s">
        <v>6</v>
      </c>
      <c r="O10" s="55">
        <f>P19</f>
        <v>1</v>
      </c>
      <c r="P10" s="273"/>
      <c r="Q10" s="273"/>
      <c r="R10" s="273"/>
      <c r="S10" s="254"/>
      <c r="T10" s="254"/>
      <c r="U10" s="254"/>
      <c r="V10" s="254"/>
      <c r="W10" s="275"/>
      <c r="X10" s="267"/>
      <c r="Y10" s="326"/>
      <c r="AD10" s="268" t="s">
        <v>48</v>
      </c>
      <c r="AE10" s="225"/>
    </row>
    <row r="11" spans="1:31" ht="17.100000000000001" customHeight="1" x14ac:dyDescent="0.25">
      <c r="A11" s="267">
        <v>4</v>
      </c>
      <c r="B11" s="268" t="s">
        <v>97</v>
      </c>
      <c r="C11" s="225"/>
      <c r="D11" s="187" t="str">
        <f>IF(AND(D12="",D12=F12),"",IF(D12&gt;F12,"○",IF(D12&lt;F12,"●",IF(AND(D12&gt;=0,D12=F12),"△"))))</f>
        <v/>
      </c>
      <c r="E11" s="188"/>
      <c r="F11" s="189"/>
      <c r="G11" s="187" t="str">
        <f>IF(AND(G12="",G12=I12),"",IF(G12&gt;I12,"○",IF(G12&lt;I12,"●",IF(AND(G12&gt;=0,G12=I12),"△"))))</f>
        <v>●</v>
      </c>
      <c r="H11" s="188"/>
      <c r="I11" s="189"/>
      <c r="J11" s="187" t="str">
        <f>IF(AND(J12="",J12=L12),"",IF(J12&gt;L12,"○",IF(J12&lt;L12,"●",IF(AND(J12&gt;=0,J12=L12),"△"))))</f>
        <v>●</v>
      </c>
      <c r="K11" s="188"/>
      <c r="L11" s="189"/>
      <c r="M11" s="190"/>
      <c r="N11" s="191"/>
      <c r="O11" s="192"/>
      <c r="P11" s="273">
        <f>(COUNTIF(D11:O11,"○")*3)+(COUNTIF(D11:O11,"△")*1)</f>
        <v>0</v>
      </c>
      <c r="Q11" s="273"/>
      <c r="R11" s="273"/>
      <c r="S11" s="254">
        <f>IF(SUM(O5:O12)=0,"",(SUM(O5:O12)))</f>
        <v>1</v>
      </c>
      <c r="T11" s="254"/>
      <c r="U11" s="254">
        <f>IF(SUM(M5:M12)=0,"",(SUM(M5:M12)))</f>
        <v>6</v>
      </c>
      <c r="V11" s="254"/>
      <c r="W11" s="274">
        <f>IFERROR(S11-U11,"")</f>
        <v>-5</v>
      </c>
      <c r="X11" s="267" t="e">
        <f>IF(ISNUMBER(Y11), RANK(Y11, $Y$5:$Y$12), "")</f>
        <v>#VALUE!</v>
      </c>
      <c r="Y11" s="326">
        <f>10000*P11+100*W11+S11</f>
        <v>-499</v>
      </c>
      <c r="AD11" s="227"/>
      <c r="AE11" s="228"/>
    </row>
    <row r="12" spans="1:31" ht="17.100000000000001" customHeight="1" x14ac:dyDescent="0.25">
      <c r="A12" s="267"/>
      <c r="B12" s="227"/>
      <c r="C12" s="228"/>
      <c r="D12" s="56" t="str">
        <f>IF(M5="","",O6)</f>
        <v/>
      </c>
      <c r="E12" s="54" t="s">
        <v>6</v>
      </c>
      <c r="F12" s="57" t="str">
        <f>IF(M5="","",M6)</f>
        <v/>
      </c>
      <c r="G12" s="56">
        <f>IF(M7="","",O8)</f>
        <v>0</v>
      </c>
      <c r="H12" s="54" t="s">
        <v>6</v>
      </c>
      <c r="I12" s="57">
        <f>IF(M7="","",M8)</f>
        <v>1</v>
      </c>
      <c r="J12" s="56">
        <f>IF(M9="","",O10)</f>
        <v>1</v>
      </c>
      <c r="K12" s="54" t="s">
        <v>6</v>
      </c>
      <c r="L12" s="57">
        <f>IF(M9="","",M10)</f>
        <v>5</v>
      </c>
      <c r="M12" s="193"/>
      <c r="N12" s="194"/>
      <c r="O12" s="195"/>
      <c r="P12" s="273"/>
      <c r="Q12" s="273"/>
      <c r="R12" s="273"/>
      <c r="S12" s="254"/>
      <c r="T12" s="254"/>
      <c r="U12" s="254"/>
      <c r="V12" s="254"/>
      <c r="W12" s="275"/>
      <c r="X12" s="267"/>
      <c r="Y12" s="326"/>
    </row>
    <row r="13" spans="1:31" ht="17.100000000000001" customHeight="1" x14ac:dyDescent="0.25">
      <c r="D13" s="276" t="s">
        <v>21</v>
      </c>
      <c r="E13" s="276"/>
      <c r="F13" s="276"/>
      <c r="G13" s="276"/>
      <c r="H13" s="276"/>
      <c r="I13" s="278"/>
      <c r="J13" s="278"/>
      <c r="K13" s="278"/>
      <c r="L13" s="278"/>
      <c r="M13" s="278"/>
      <c r="N13" s="278"/>
      <c r="O13" s="279" t="s">
        <v>18</v>
      </c>
      <c r="P13" s="279"/>
      <c r="Q13" s="279"/>
      <c r="R13" s="279"/>
      <c r="S13" s="279"/>
      <c r="T13" s="276" t="s">
        <v>153</v>
      </c>
      <c r="U13" s="276"/>
      <c r="V13" s="276"/>
      <c r="W13" s="276"/>
      <c r="X13" s="276"/>
    </row>
    <row r="14" spans="1:31" ht="16.899999999999999" customHeight="1" x14ac:dyDescent="0.25"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80"/>
      <c r="P14" s="280"/>
      <c r="Q14" s="280"/>
      <c r="R14" s="280"/>
      <c r="S14" s="280"/>
      <c r="T14" s="277"/>
      <c r="U14" s="277"/>
      <c r="V14" s="277"/>
      <c r="W14" s="277"/>
      <c r="X14" s="277"/>
    </row>
    <row r="15" spans="1:31" ht="17.100000000000001" customHeight="1" x14ac:dyDescent="0.25">
      <c r="A15" s="281" t="s">
        <v>0</v>
      </c>
      <c r="B15" s="241" t="str">
        <f>F2</f>
        <v>2月1日(日)</v>
      </c>
      <c r="C15" s="243"/>
      <c r="D15" s="283" t="str">
        <f>B3</f>
        <v>Ｉ</v>
      </c>
      <c r="E15" s="284"/>
      <c r="F15" s="287" t="s">
        <v>2</v>
      </c>
      <c r="G15" s="287"/>
      <c r="H15" s="287"/>
      <c r="I15" s="9"/>
      <c r="J15" s="287" t="s">
        <v>15</v>
      </c>
      <c r="K15" s="287"/>
      <c r="L15" s="287"/>
      <c r="M15" s="287"/>
      <c r="N15" s="287" t="s">
        <v>216</v>
      </c>
      <c r="O15" s="287"/>
      <c r="P15" s="287"/>
      <c r="Q15" s="287"/>
      <c r="R15" s="287"/>
      <c r="S15" s="287"/>
      <c r="T15" s="287"/>
      <c r="U15" s="287"/>
      <c r="V15" s="289"/>
      <c r="W15" s="291" t="s">
        <v>10</v>
      </c>
      <c r="X15" s="267" t="s">
        <v>123</v>
      </c>
    </row>
    <row r="16" spans="1:31" ht="17.100000000000001" customHeight="1" x14ac:dyDescent="0.25">
      <c r="A16" s="282"/>
      <c r="B16" s="244"/>
      <c r="C16" s="246"/>
      <c r="D16" s="285"/>
      <c r="E16" s="286"/>
      <c r="F16" s="288"/>
      <c r="G16" s="288"/>
      <c r="H16" s="288"/>
      <c r="I16" s="11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90"/>
      <c r="W16" s="291"/>
      <c r="X16" s="267"/>
    </row>
    <row r="17" spans="1:30" ht="17.100000000000001" customHeight="1" x14ac:dyDescent="0.25">
      <c r="A17" s="292">
        <v>1</v>
      </c>
      <c r="B17" s="294">
        <v>0.4375</v>
      </c>
      <c r="C17" s="295"/>
      <c r="D17" s="223" t="str">
        <f>B5</f>
        <v>ユナイテッド韮崎</v>
      </c>
      <c r="E17" s="224"/>
      <c r="F17" s="224"/>
      <c r="G17" s="224"/>
      <c r="H17" s="225"/>
      <c r="I17" s="229">
        <f>IF(L17:L18="","",(L17+L18))</f>
        <v>0</v>
      </c>
      <c r="J17" s="230"/>
      <c r="K17" s="233" t="s">
        <v>7</v>
      </c>
      <c r="L17" s="60">
        <v>0</v>
      </c>
      <c r="M17" s="63" t="s">
        <v>6</v>
      </c>
      <c r="N17" s="60">
        <v>0</v>
      </c>
      <c r="O17" s="235" t="s">
        <v>8</v>
      </c>
      <c r="P17" s="230">
        <f>IF(N17:N18="","",(N17+N18))</f>
        <v>0</v>
      </c>
      <c r="Q17" s="237"/>
      <c r="R17" s="223" t="str">
        <f>B7</f>
        <v>FCトラベッソ</v>
      </c>
      <c r="S17" s="224"/>
      <c r="T17" s="224"/>
      <c r="U17" s="224"/>
      <c r="V17" s="225"/>
      <c r="W17" s="255" t="str">
        <f>B11</f>
        <v>一宮SSS</v>
      </c>
      <c r="X17" s="299" t="str">
        <f>B9</f>
        <v>御坂SSS</v>
      </c>
      <c r="Y17" s="58"/>
      <c r="Z17" s="58"/>
      <c r="AA17" s="58"/>
      <c r="AC17" s="58"/>
      <c r="AD17" s="58"/>
    </row>
    <row r="18" spans="1:30" ht="17.100000000000001" customHeight="1" x14ac:dyDescent="0.25">
      <c r="A18" s="293"/>
      <c r="B18" s="296"/>
      <c r="C18" s="297"/>
      <c r="D18" s="226"/>
      <c r="E18" s="227"/>
      <c r="F18" s="227"/>
      <c r="G18" s="227"/>
      <c r="H18" s="228"/>
      <c r="I18" s="231"/>
      <c r="J18" s="232"/>
      <c r="K18" s="234"/>
      <c r="L18" s="61">
        <v>0</v>
      </c>
      <c r="M18" s="65" t="s">
        <v>6</v>
      </c>
      <c r="N18" s="61">
        <v>0</v>
      </c>
      <c r="O18" s="236"/>
      <c r="P18" s="232"/>
      <c r="Q18" s="238"/>
      <c r="R18" s="226"/>
      <c r="S18" s="227"/>
      <c r="T18" s="227"/>
      <c r="U18" s="227"/>
      <c r="V18" s="228"/>
      <c r="W18" s="255"/>
      <c r="X18" s="300"/>
      <c r="Y18" s="58"/>
      <c r="Z18" s="58"/>
      <c r="AA18" s="58"/>
      <c r="AB18" s="58"/>
      <c r="AC18" s="58"/>
      <c r="AD18" s="58"/>
    </row>
    <row r="19" spans="1:30" ht="17.100000000000001" customHeight="1" x14ac:dyDescent="0.25">
      <c r="A19" s="292">
        <v>2</v>
      </c>
      <c r="B19" s="294">
        <v>0.47916666666666669</v>
      </c>
      <c r="C19" s="295"/>
      <c r="D19" s="223" t="str">
        <f>B9</f>
        <v>御坂SSS</v>
      </c>
      <c r="E19" s="224"/>
      <c r="F19" s="224"/>
      <c r="G19" s="224"/>
      <c r="H19" s="225"/>
      <c r="I19" s="229">
        <f>IF(L19:L20="","",(L19+L20))</f>
        <v>5</v>
      </c>
      <c r="J19" s="230"/>
      <c r="K19" s="233" t="s">
        <v>7</v>
      </c>
      <c r="L19" s="60">
        <v>4</v>
      </c>
      <c r="M19" s="63" t="s">
        <v>6</v>
      </c>
      <c r="N19" s="60">
        <v>1</v>
      </c>
      <c r="O19" s="235" t="s">
        <v>8</v>
      </c>
      <c r="P19" s="230">
        <f>IF(N19:N20="","",(N19+N20))</f>
        <v>1</v>
      </c>
      <c r="Q19" s="237"/>
      <c r="R19" s="223" t="str">
        <f>B11</f>
        <v>一宮SSS</v>
      </c>
      <c r="S19" s="224"/>
      <c r="T19" s="224"/>
      <c r="U19" s="224"/>
      <c r="V19" s="225"/>
      <c r="W19" s="267" t="str">
        <f>D17</f>
        <v>ユナイテッド韮崎</v>
      </c>
      <c r="X19" s="299" t="str">
        <f>R17</f>
        <v>FCトラベッソ</v>
      </c>
      <c r="Y19" s="58"/>
      <c r="Z19" s="58"/>
      <c r="AA19" s="58"/>
      <c r="AC19" s="58"/>
      <c r="AD19" s="58"/>
    </row>
    <row r="20" spans="1:30" ht="17.100000000000001" customHeight="1" x14ac:dyDescent="0.25">
      <c r="A20" s="293"/>
      <c r="B20" s="296"/>
      <c r="C20" s="297"/>
      <c r="D20" s="226"/>
      <c r="E20" s="227"/>
      <c r="F20" s="227"/>
      <c r="G20" s="227"/>
      <c r="H20" s="228"/>
      <c r="I20" s="231"/>
      <c r="J20" s="232"/>
      <c r="K20" s="234"/>
      <c r="L20" s="61">
        <v>1</v>
      </c>
      <c r="M20" s="65" t="s">
        <v>6</v>
      </c>
      <c r="N20" s="61">
        <v>0</v>
      </c>
      <c r="O20" s="236"/>
      <c r="P20" s="232"/>
      <c r="Q20" s="238"/>
      <c r="R20" s="226"/>
      <c r="S20" s="227"/>
      <c r="T20" s="227"/>
      <c r="U20" s="227"/>
      <c r="V20" s="228"/>
      <c r="W20" s="267"/>
      <c r="X20" s="300"/>
      <c r="Y20" s="58"/>
      <c r="Z20" s="58"/>
      <c r="AA20" s="58"/>
      <c r="AB20" s="58"/>
      <c r="AC20" s="58"/>
      <c r="AD20" s="58"/>
    </row>
    <row r="21" spans="1:30" ht="17.100000000000001" customHeight="1" x14ac:dyDescent="0.25">
      <c r="A21" s="292">
        <v>3</v>
      </c>
      <c r="B21" s="301">
        <v>0.54166666666666663</v>
      </c>
      <c r="C21" s="302"/>
      <c r="D21" s="223" t="str">
        <f>B9</f>
        <v>御坂SSS</v>
      </c>
      <c r="E21" s="224"/>
      <c r="F21" s="224"/>
      <c r="G21" s="224"/>
      <c r="H21" s="225"/>
      <c r="I21" s="229">
        <f>IF(L21:L22="","",(L21+L22))</f>
        <v>2</v>
      </c>
      <c r="J21" s="230"/>
      <c r="K21" s="239" t="s">
        <v>7</v>
      </c>
      <c r="L21" s="60">
        <v>2</v>
      </c>
      <c r="M21" s="63" t="s">
        <v>6</v>
      </c>
      <c r="N21" s="60">
        <v>1</v>
      </c>
      <c r="O21" s="239" t="s">
        <v>8</v>
      </c>
      <c r="P21" s="230">
        <f>IF(N21:N22="","",(N21+N22))</f>
        <v>1</v>
      </c>
      <c r="Q21" s="237"/>
      <c r="R21" s="223" t="str">
        <f>B5</f>
        <v>ユナイテッド韮崎</v>
      </c>
      <c r="S21" s="224"/>
      <c r="T21" s="224"/>
      <c r="U21" s="224"/>
      <c r="V21" s="225"/>
      <c r="W21" s="255" t="str">
        <f>R17</f>
        <v>FCトラベッソ</v>
      </c>
      <c r="X21" s="299" t="str">
        <f>R19</f>
        <v>一宮SSS</v>
      </c>
      <c r="Y21" s="58"/>
      <c r="Z21" s="58"/>
      <c r="AA21" s="58"/>
      <c r="AC21" s="58"/>
      <c r="AD21" s="58"/>
    </row>
    <row r="22" spans="1:30" ht="17.100000000000001" customHeight="1" x14ac:dyDescent="0.25">
      <c r="A22" s="293"/>
      <c r="B22" s="303"/>
      <c r="C22" s="304"/>
      <c r="D22" s="226"/>
      <c r="E22" s="227"/>
      <c r="F22" s="227"/>
      <c r="G22" s="227"/>
      <c r="H22" s="228"/>
      <c r="I22" s="231"/>
      <c r="J22" s="232"/>
      <c r="K22" s="240"/>
      <c r="L22" s="61">
        <v>0</v>
      </c>
      <c r="M22" s="65" t="s">
        <v>6</v>
      </c>
      <c r="N22" s="61">
        <v>0</v>
      </c>
      <c r="O22" s="240"/>
      <c r="P22" s="232"/>
      <c r="Q22" s="238"/>
      <c r="R22" s="226"/>
      <c r="S22" s="227"/>
      <c r="T22" s="227"/>
      <c r="U22" s="227"/>
      <c r="V22" s="228"/>
      <c r="W22" s="255"/>
      <c r="X22" s="300"/>
      <c r="Y22" s="58"/>
      <c r="Z22" s="58"/>
      <c r="AA22" s="58"/>
      <c r="AB22" s="58"/>
      <c r="AC22" s="58"/>
      <c r="AD22" s="58"/>
    </row>
    <row r="23" spans="1:30" ht="17.100000000000001" customHeight="1" x14ac:dyDescent="0.25">
      <c r="A23" s="292">
        <v>4</v>
      </c>
      <c r="B23" s="301">
        <v>0.58333333333333337</v>
      </c>
      <c r="C23" s="302"/>
      <c r="D23" s="223" t="str">
        <f>B11</f>
        <v>一宮SSS</v>
      </c>
      <c r="E23" s="224"/>
      <c r="F23" s="224"/>
      <c r="G23" s="224"/>
      <c r="H23" s="225"/>
      <c r="I23" s="229">
        <f>IF(L23:L24="","",(L23+L24))</f>
        <v>0</v>
      </c>
      <c r="J23" s="230"/>
      <c r="K23" s="239" t="s">
        <v>7</v>
      </c>
      <c r="L23" s="60">
        <v>0</v>
      </c>
      <c r="M23" s="63" t="s">
        <v>6</v>
      </c>
      <c r="N23" s="60">
        <v>1</v>
      </c>
      <c r="O23" s="239" t="s">
        <v>8</v>
      </c>
      <c r="P23" s="230">
        <f>IF(N23:N24="","",(N23+N24))</f>
        <v>1</v>
      </c>
      <c r="Q23" s="237"/>
      <c r="R23" s="223" t="str">
        <f>B7</f>
        <v>FCトラベッソ</v>
      </c>
      <c r="S23" s="224"/>
      <c r="T23" s="224"/>
      <c r="U23" s="224"/>
      <c r="V23" s="225"/>
      <c r="W23" s="255" t="str">
        <f>B9</f>
        <v>御坂SSS</v>
      </c>
      <c r="X23" s="299" t="str">
        <f>B5</f>
        <v>ユナイテッド韮崎</v>
      </c>
      <c r="Y23" s="58"/>
      <c r="Z23" s="58"/>
      <c r="AA23" s="58"/>
      <c r="AC23" s="58"/>
      <c r="AD23" s="58"/>
    </row>
    <row r="24" spans="1:30" ht="17.100000000000001" customHeight="1" x14ac:dyDescent="0.25">
      <c r="A24" s="293"/>
      <c r="B24" s="303"/>
      <c r="C24" s="304"/>
      <c r="D24" s="226"/>
      <c r="E24" s="227"/>
      <c r="F24" s="227"/>
      <c r="G24" s="227"/>
      <c r="H24" s="228"/>
      <c r="I24" s="231"/>
      <c r="J24" s="232"/>
      <c r="K24" s="240"/>
      <c r="L24" s="61">
        <v>0</v>
      </c>
      <c r="M24" s="65" t="s">
        <v>6</v>
      </c>
      <c r="N24" s="61">
        <v>0</v>
      </c>
      <c r="O24" s="240"/>
      <c r="P24" s="232"/>
      <c r="Q24" s="238"/>
      <c r="R24" s="226"/>
      <c r="S24" s="227"/>
      <c r="T24" s="227"/>
      <c r="U24" s="227"/>
      <c r="V24" s="228"/>
      <c r="W24" s="255"/>
      <c r="X24" s="300"/>
      <c r="Y24" s="58"/>
      <c r="Z24" s="58"/>
      <c r="AA24" s="58"/>
      <c r="AB24" s="58"/>
      <c r="AC24" s="58"/>
      <c r="AD24" s="58"/>
    </row>
    <row r="25" spans="1:30" ht="17.100000000000001" customHeight="1" x14ac:dyDescent="0.25">
      <c r="A25" s="16"/>
      <c r="B25" s="16"/>
      <c r="C25" s="17"/>
      <c r="D25" s="276" t="s">
        <v>21</v>
      </c>
      <c r="E25" s="276"/>
      <c r="F25" s="276"/>
      <c r="G25" s="276"/>
      <c r="H25" s="276"/>
      <c r="I25" s="278"/>
      <c r="J25" s="278"/>
      <c r="K25" s="278"/>
      <c r="L25" s="278"/>
      <c r="M25" s="278"/>
      <c r="N25" s="278"/>
      <c r="O25" s="298" t="s">
        <v>18</v>
      </c>
      <c r="P25" s="298"/>
      <c r="Q25" s="298"/>
      <c r="R25" s="298"/>
      <c r="S25" s="298"/>
      <c r="T25" s="276" t="str">
        <f>T13</f>
        <v>御坂SSS</v>
      </c>
      <c r="U25" s="276"/>
      <c r="V25" s="276"/>
      <c r="W25" s="276"/>
      <c r="X25" s="276"/>
    </row>
    <row r="26" spans="1:30" ht="17.100000000000001" customHeight="1" x14ac:dyDescent="0.25"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27"/>
      <c r="P26" s="227"/>
      <c r="Q26" s="227"/>
      <c r="R26" s="227"/>
      <c r="S26" s="227"/>
      <c r="T26" s="277"/>
      <c r="U26" s="277"/>
      <c r="V26" s="277"/>
      <c r="W26" s="277"/>
      <c r="X26" s="277"/>
    </row>
    <row r="27" spans="1:30" ht="17.100000000000001" customHeight="1" x14ac:dyDescent="0.25">
      <c r="A27" s="256" t="s">
        <v>0</v>
      </c>
      <c r="B27" s="241" t="str">
        <f>K2</f>
        <v>2月15日(日)</v>
      </c>
      <c r="C27" s="243"/>
      <c r="D27" s="306" t="str">
        <f>D15</f>
        <v>Ｉ</v>
      </c>
      <c r="E27" s="307"/>
      <c r="F27" s="310" t="s">
        <v>2</v>
      </c>
      <c r="G27" s="310"/>
      <c r="H27" s="310"/>
      <c r="I27" s="20"/>
      <c r="J27" s="310" t="s">
        <v>16</v>
      </c>
      <c r="K27" s="310"/>
      <c r="L27" s="310"/>
      <c r="M27" s="310"/>
      <c r="N27" s="284" t="str">
        <f>N15</f>
        <v>御坂花鳥の里①</v>
      </c>
      <c r="O27" s="284"/>
      <c r="P27" s="284"/>
      <c r="Q27" s="284"/>
      <c r="R27" s="284"/>
      <c r="S27" s="284"/>
      <c r="T27" s="284"/>
      <c r="U27" s="284"/>
      <c r="V27" s="312"/>
      <c r="W27" s="270" t="str">
        <f>W15</f>
        <v>主審</v>
      </c>
      <c r="X27" s="267" t="str">
        <f>X15</f>
        <v>補助審</v>
      </c>
    </row>
    <row r="28" spans="1:30" ht="17.100000000000001" customHeight="1" x14ac:dyDescent="0.25">
      <c r="A28" s="256"/>
      <c r="B28" s="244"/>
      <c r="C28" s="246"/>
      <c r="D28" s="308"/>
      <c r="E28" s="309"/>
      <c r="F28" s="311"/>
      <c r="G28" s="311"/>
      <c r="H28" s="311"/>
      <c r="I28" s="21"/>
      <c r="J28" s="311"/>
      <c r="K28" s="311"/>
      <c r="L28" s="311"/>
      <c r="M28" s="311"/>
      <c r="N28" s="286"/>
      <c r="O28" s="286"/>
      <c r="P28" s="286"/>
      <c r="Q28" s="286"/>
      <c r="R28" s="286"/>
      <c r="S28" s="286"/>
      <c r="T28" s="286"/>
      <c r="U28" s="286"/>
      <c r="V28" s="313"/>
      <c r="W28" s="300"/>
      <c r="X28" s="255"/>
    </row>
    <row r="29" spans="1:30" ht="17.100000000000001" customHeight="1" x14ac:dyDescent="0.25">
      <c r="A29" s="305">
        <v>1</v>
      </c>
      <c r="B29" s="294">
        <v>0.41666666666666669</v>
      </c>
      <c r="C29" s="295"/>
      <c r="D29" s="253" t="str">
        <f>B7</f>
        <v>FCトラベッソ</v>
      </c>
      <c r="E29" s="253"/>
      <c r="F29" s="253"/>
      <c r="G29" s="253"/>
      <c r="H29" s="253"/>
      <c r="I29" s="229" t="str">
        <f>IF(L29:L30="","",(L29+L30))</f>
        <v/>
      </c>
      <c r="J29" s="230"/>
      <c r="K29" s="233" t="s">
        <v>7</v>
      </c>
      <c r="L29" s="60"/>
      <c r="M29" s="60" t="s">
        <v>6</v>
      </c>
      <c r="N29" s="60"/>
      <c r="O29" s="235" t="s">
        <v>8</v>
      </c>
      <c r="P29" s="230" t="str">
        <f>IF(N29:N30="","",(N29+N30))</f>
        <v/>
      </c>
      <c r="Q29" s="237"/>
      <c r="R29" s="253" t="str">
        <f>B9</f>
        <v>御坂SSS</v>
      </c>
      <c r="S29" s="253"/>
      <c r="T29" s="253"/>
      <c r="U29" s="253"/>
      <c r="V29" s="253"/>
      <c r="W29" s="255" t="str">
        <f>R31</f>
        <v>一宮SSS</v>
      </c>
      <c r="X29" s="255" t="str">
        <f>D31</f>
        <v>ユナイテッド韮崎</v>
      </c>
      <c r="Y29" s="2"/>
      <c r="Z29" s="2"/>
      <c r="AA29" s="2"/>
      <c r="AC29" s="59"/>
      <c r="AD29" s="59"/>
    </row>
    <row r="30" spans="1:30" ht="17.100000000000001" customHeight="1" x14ac:dyDescent="0.25">
      <c r="A30" s="305"/>
      <c r="B30" s="296"/>
      <c r="C30" s="297"/>
      <c r="D30" s="254"/>
      <c r="E30" s="254"/>
      <c r="F30" s="254"/>
      <c r="G30" s="254"/>
      <c r="H30" s="254"/>
      <c r="I30" s="231"/>
      <c r="J30" s="232"/>
      <c r="K30" s="234"/>
      <c r="L30" s="61"/>
      <c r="M30" s="61" t="s">
        <v>6</v>
      </c>
      <c r="N30" s="61"/>
      <c r="O30" s="236"/>
      <c r="P30" s="232"/>
      <c r="Q30" s="238"/>
      <c r="R30" s="254"/>
      <c r="S30" s="254"/>
      <c r="T30" s="254"/>
      <c r="U30" s="254"/>
      <c r="V30" s="254"/>
      <c r="W30" s="255"/>
      <c r="X30" s="255"/>
      <c r="Y30" s="2"/>
      <c r="Z30" s="2"/>
      <c r="AA30" s="2"/>
      <c r="AB30" s="59"/>
      <c r="AC30" s="59"/>
      <c r="AD30" s="59"/>
    </row>
    <row r="31" spans="1:30" ht="17.100000000000001" customHeight="1" x14ac:dyDescent="0.25">
      <c r="A31" s="305">
        <v>2</v>
      </c>
      <c r="B31" s="294">
        <v>0.45833333333333331</v>
      </c>
      <c r="C31" s="295"/>
      <c r="D31" s="254" t="str">
        <f>B5</f>
        <v>ユナイテッド韮崎</v>
      </c>
      <c r="E31" s="254"/>
      <c r="F31" s="254"/>
      <c r="G31" s="254"/>
      <c r="H31" s="254"/>
      <c r="I31" s="229" t="str">
        <f>IF(L31:L32="","",(L31+L32))</f>
        <v/>
      </c>
      <c r="J31" s="230"/>
      <c r="K31" s="233" t="s">
        <v>7</v>
      </c>
      <c r="L31" s="60"/>
      <c r="M31" s="60" t="s">
        <v>6</v>
      </c>
      <c r="N31" s="60"/>
      <c r="O31" s="235" t="s">
        <v>8</v>
      </c>
      <c r="P31" s="230" t="str">
        <f>IF(N31:N32="","",(N31+N32))</f>
        <v/>
      </c>
      <c r="Q31" s="237"/>
      <c r="R31" s="254" t="str">
        <f>B11</f>
        <v>一宮SSS</v>
      </c>
      <c r="S31" s="254"/>
      <c r="T31" s="254"/>
      <c r="U31" s="254"/>
      <c r="V31" s="254"/>
      <c r="W31" s="255" t="str">
        <f>D29</f>
        <v>FCトラベッソ</v>
      </c>
      <c r="X31" s="255" t="str">
        <f>R29</f>
        <v>御坂SSS</v>
      </c>
      <c r="Y31" s="2"/>
      <c r="Z31" s="2"/>
      <c r="AA31" s="2"/>
      <c r="AC31" s="59"/>
      <c r="AD31" s="59"/>
    </row>
    <row r="32" spans="1:30" ht="17.100000000000001" customHeight="1" x14ac:dyDescent="0.25">
      <c r="A32" s="305"/>
      <c r="B32" s="296"/>
      <c r="C32" s="297"/>
      <c r="D32" s="254"/>
      <c r="E32" s="254"/>
      <c r="F32" s="254"/>
      <c r="G32" s="254"/>
      <c r="H32" s="254"/>
      <c r="I32" s="231"/>
      <c r="J32" s="232"/>
      <c r="K32" s="234"/>
      <c r="L32" s="61"/>
      <c r="M32" s="61" t="s">
        <v>6</v>
      </c>
      <c r="N32" s="61"/>
      <c r="O32" s="236"/>
      <c r="P32" s="232"/>
      <c r="Q32" s="238"/>
      <c r="R32" s="254"/>
      <c r="S32" s="254"/>
      <c r="T32" s="254"/>
      <c r="U32" s="254"/>
      <c r="V32" s="254"/>
      <c r="W32" s="255"/>
      <c r="X32" s="255"/>
      <c r="Y32" s="2"/>
      <c r="Z32" s="2"/>
      <c r="AA32" s="2"/>
      <c r="AB32" s="59"/>
      <c r="AC32" s="59"/>
      <c r="AD32" s="59"/>
    </row>
    <row r="33" spans="1:24" ht="17.100000000000001" customHeight="1" x14ac:dyDescent="0.25">
      <c r="A33" s="305">
        <v>3</v>
      </c>
      <c r="B33" s="294"/>
      <c r="C33" s="295"/>
      <c r="D33" s="254"/>
      <c r="E33" s="254"/>
      <c r="F33" s="254"/>
      <c r="G33" s="254"/>
      <c r="H33" s="254"/>
      <c r="I33" s="322"/>
      <c r="J33" s="323"/>
      <c r="K33" s="324" t="s">
        <v>7</v>
      </c>
      <c r="L33" s="12"/>
      <c r="M33" s="13" t="s">
        <v>6</v>
      </c>
      <c r="N33" s="12"/>
      <c r="O33" s="325" t="s">
        <v>8</v>
      </c>
      <c r="P33" s="224"/>
      <c r="Q33" s="225"/>
      <c r="R33" s="223"/>
      <c r="S33" s="224"/>
      <c r="T33" s="224"/>
      <c r="U33" s="224"/>
      <c r="V33" s="225"/>
      <c r="W33" s="299"/>
      <c r="X33" s="255"/>
    </row>
    <row r="34" spans="1:24" ht="17.100000000000001" customHeight="1" x14ac:dyDescent="0.25">
      <c r="A34" s="305"/>
      <c r="B34" s="296"/>
      <c r="C34" s="297"/>
      <c r="D34" s="254"/>
      <c r="E34" s="254"/>
      <c r="F34" s="254"/>
      <c r="G34" s="254"/>
      <c r="H34" s="254"/>
      <c r="I34" s="316"/>
      <c r="J34" s="317"/>
      <c r="K34" s="319"/>
      <c r="L34" s="3"/>
      <c r="M34" s="14" t="s">
        <v>6</v>
      </c>
      <c r="N34" s="3"/>
      <c r="O34" s="321"/>
      <c r="P34" s="227"/>
      <c r="Q34" s="228"/>
      <c r="R34" s="226"/>
      <c r="S34" s="227"/>
      <c r="T34" s="227"/>
      <c r="U34" s="227"/>
      <c r="V34" s="228"/>
      <c r="W34" s="300"/>
      <c r="X34" s="255"/>
    </row>
    <row r="35" spans="1:24" ht="17.100000000000001" customHeight="1" x14ac:dyDescent="0.25">
      <c r="A35" s="305">
        <v>4</v>
      </c>
      <c r="B35" s="294"/>
      <c r="C35" s="295"/>
      <c r="D35" s="254"/>
      <c r="E35" s="254"/>
      <c r="F35" s="254"/>
      <c r="G35" s="254"/>
      <c r="H35" s="254"/>
      <c r="I35" s="314"/>
      <c r="J35" s="315"/>
      <c r="K35" s="318" t="s">
        <v>7</v>
      </c>
      <c r="M35" s="15" t="s">
        <v>6</v>
      </c>
      <c r="O35" s="320" t="s">
        <v>8</v>
      </c>
      <c r="P35" s="224"/>
      <c r="Q35" s="225"/>
      <c r="R35" s="223"/>
      <c r="S35" s="224"/>
      <c r="T35" s="224"/>
      <c r="U35" s="224"/>
      <c r="V35" s="225"/>
      <c r="W35" s="299"/>
      <c r="X35" s="255"/>
    </row>
    <row r="36" spans="1:24" ht="17.100000000000001" customHeight="1" x14ac:dyDescent="0.25">
      <c r="A36" s="305"/>
      <c r="B36" s="296"/>
      <c r="C36" s="297"/>
      <c r="D36" s="254"/>
      <c r="E36" s="254"/>
      <c r="F36" s="254"/>
      <c r="G36" s="254"/>
      <c r="H36" s="254"/>
      <c r="I36" s="316"/>
      <c r="J36" s="317"/>
      <c r="K36" s="319"/>
      <c r="L36" s="3"/>
      <c r="M36" s="14" t="s">
        <v>6</v>
      </c>
      <c r="N36" s="3"/>
      <c r="O36" s="321"/>
      <c r="P36" s="227"/>
      <c r="Q36" s="228"/>
      <c r="R36" s="226"/>
      <c r="S36" s="227"/>
      <c r="T36" s="227"/>
      <c r="U36" s="227"/>
      <c r="V36" s="228"/>
      <c r="W36" s="300"/>
      <c r="X36" s="255"/>
    </row>
    <row r="38" spans="1:24" ht="14.25" x14ac:dyDescent="0.25">
      <c r="B38" s="16"/>
      <c r="C38" s="22"/>
      <c r="D38" s="23"/>
      <c r="E38" s="23"/>
      <c r="F38" s="23"/>
      <c r="G38" s="23"/>
      <c r="H38" s="23"/>
      <c r="I38" s="24"/>
      <c r="J38" s="24"/>
      <c r="K38" s="25"/>
      <c r="M38" s="15"/>
      <c r="O38" s="16"/>
      <c r="P38" s="23"/>
      <c r="Q38" s="10"/>
      <c r="R38" s="10"/>
      <c r="S38" s="10"/>
      <c r="T38" s="10"/>
      <c r="U38" s="10"/>
      <c r="V38" s="10"/>
      <c r="W38" s="10"/>
    </row>
    <row r="39" spans="1:24" ht="14.25" x14ac:dyDescent="0.25">
      <c r="B39" s="16"/>
      <c r="C39" s="16"/>
      <c r="D39" s="19"/>
      <c r="E39" s="19"/>
      <c r="F39" s="19"/>
      <c r="G39" s="19"/>
      <c r="H39" s="19"/>
      <c r="K39" s="16"/>
      <c r="M39" s="15"/>
      <c r="O39" s="16"/>
      <c r="P39" s="19"/>
      <c r="Q39" s="19"/>
      <c r="R39" s="19"/>
      <c r="S39" s="19"/>
      <c r="T39" s="19"/>
      <c r="U39" s="19"/>
      <c r="V39" s="23"/>
      <c r="W39" s="23"/>
    </row>
    <row r="40" spans="1:24" ht="13.5" customHeight="1" x14ac:dyDescent="0.25">
      <c r="B40" s="16"/>
      <c r="C40" s="17"/>
      <c r="D40" s="18"/>
      <c r="E40" s="19"/>
      <c r="F40" s="19"/>
      <c r="G40" s="19"/>
      <c r="H40" s="19"/>
      <c r="I40" s="1"/>
      <c r="K40" s="16"/>
      <c r="M40" s="15"/>
      <c r="O40" s="16"/>
      <c r="P40" s="19"/>
      <c r="Q40" s="19"/>
      <c r="R40" s="19"/>
      <c r="S40" s="19"/>
      <c r="T40" s="19"/>
      <c r="U40" s="19"/>
      <c r="V40" s="19"/>
      <c r="W40" s="19"/>
    </row>
    <row r="41" spans="1:24" ht="14.25" x14ac:dyDescent="0.25">
      <c r="B41" s="16"/>
      <c r="C41" s="26"/>
      <c r="D41" s="27"/>
      <c r="E41" s="23"/>
      <c r="F41" s="23"/>
      <c r="G41" s="23"/>
      <c r="H41" s="23"/>
      <c r="I41" s="28"/>
      <c r="J41" s="24"/>
      <c r="K41" s="25"/>
      <c r="M41" s="15"/>
      <c r="O41" s="16"/>
      <c r="P41" s="23"/>
      <c r="Q41" s="23"/>
      <c r="R41" s="23"/>
      <c r="S41" s="23"/>
      <c r="T41" s="23"/>
      <c r="U41" s="23"/>
      <c r="V41" s="23"/>
      <c r="W41" s="23"/>
    </row>
    <row r="42" spans="1:24" ht="14.25" x14ac:dyDescent="0.25">
      <c r="B42" s="16"/>
      <c r="C42" s="22"/>
      <c r="D42" s="23"/>
      <c r="E42" s="23"/>
      <c r="F42" s="23"/>
      <c r="G42" s="23"/>
      <c r="H42" s="23"/>
      <c r="I42" s="24"/>
      <c r="J42" s="24"/>
      <c r="K42" s="25"/>
      <c r="M42" s="15"/>
      <c r="O42" s="16"/>
      <c r="P42" s="23"/>
      <c r="Q42" s="23"/>
      <c r="R42" s="23"/>
      <c r="S42" s="23"/>
      <c r="T42" s="23"/>
      <c r="U42" s="23"/>
      <c r="V42" s="23"/>
      <c r="W42" s="23"/>
    </row>
    <row r="43" spans="1:24" ht="14.25" x14ac:dyDescent="0.25">
      <c r="B43" s="16"/>
      <c r="C43" s="26"/>
      <c r="D43" s="27"/>
      <c r="E43" s="23"/>
      <c r="F43" s="23"/>
      <c r="G43" s="23"/>
      <c r="H43" s="23"/>
      <c r="I43" s="28"/>
      <c r="J43" s="24"/>
      <c r="K43" s="25"/>
      <c r="M43" s="15"/>
      <c r="O43" s="16"/>
      <c r="P43" s="23"/>
      <c r="Q43" s="23"/>
      <c r="R43" s="23"/>
      <c r="S43" s="23"/>
      <c r="T43" s="23"/>
      <c r="U43" s="23"/>
      <c r="V43" s="23"/>
      <c r="W43" s="23"/>
    </row>
    <row r="44" spans="1:24" ht="14.25" x14ac:dyDescent="0.25">
      <c r="B44" s="16"/>
      <c r="C44" s="22"/>
      <c r="D44" s="23"/>
      <c r="E44" s="23"/>
      <c r="F44" s="23"/>
      <c r="G44" s="23"/>
      <c r="H44" s="23"/>
      <c r="I44" s="24"/>
      <c r="J44" s="24"/>
      <c r="K44" s="25"/>
      <c r="M44" s="15"/>
      <c r="O44" s="16"/>
      <c r="P44" s="23"/>
      <c r="Q44" s="23"/>
      <c r="R44" s="23"/>
      <c r="S44" s="23"/>
      <c r="T44" s="23"/>
      <c r="U44" s="23"/>
      <c r="V44" s="23"/>
      <c r="W44" s="23"/>
    </row>
  </sheetData>
  <protectedRanges>
    <protectedRange password="C4D3" sqref="D5:O5 D7:O7 D9:O9 D11:O11" name="関数データ保護"/>
  </protectedRanges>
  <mergeCells count="172">
    <mergeCell ref="C1:W1"/>
    <mergeCell ref="A2:B2"/>
    <mergeCell ref="C2:E2"/>
    <mergeCell ref="P2:W2"/>
    <mergeCell ref="B3:C4"/>
    <mergeCell ref="D3:F4"/>
    <mergeCell ref="G3:I4"/>
    <mergeCell ref="J3:L4"/>
    <mergeCell ref="M3:O4"/>
    <mergeCell ref="P3:R4"/>
    <mergeCell ref="S3:T4"/>
    <mergeCell ref="U3:V4"/>
    <mergeCell ref="F2:J2"/>
    <mergeCell ref="K2:O2"/>
    <mergeCell ref="X3:X4"/>
    <mergeCell ref="AD4:AE5"/>
    <mergeCell ref="A5:A6"/>
    <mergeCell ref="B5:C6"/>
    <mergeCell ref="D5:F6"/>
    <mergeCell ref="G5:I5"/>
    <mergeCell ref="J5:L5"/>
    <mergeCell ref="Y7:Y8"/>
    <mergeCell ref="AD8:AE9"/>
    <mergeCell ref="Y5:Y6"/>
    <mergeCell ref="Z5:Z6"/>
    <mergeCell ref="AD6:AE7"/>
    <mergeCell ref="A7:A8"/>
    <mergeCell ref="B7:C8"/>
    <mergeCell ref="D7:F7"/>
    <mergeCell ref="G7:I8"/>
    <mergeCell ref="J7:L7"/>
    <mergeCell ref="M7:O7"/>
    <mergeCell ref="P7:R8"/>
    <mergeCell ref="M5:O5"/>
    <mergeCell ref="P5:R6"/>
    <mergeCell ref="S5:T6"/>
    <mergeCell ref="U5:V6"/>
    <mergeCell ref="W5:W6"/>
    <mergeCell ref="X5:X6"/>
    <mergeCell ref="B9:C10"/>
    <mergeCell ref="D9:F9"/>
    <mergeCell ref="G9:I9"/>
    <mergeCell ref="J9:L10"/>
    <mergeCell ref="M9:O9"/>
    <mergeCell ref="S7:T8"/>
    <mergeCell ref="U7:V8"/>
    <mergeCell ref="W7:W8"/>
    <mergeCell ref="X7:X8"/>
    <mergeCell ref="W11:W12"/>
    <mergeCell ref="X11:X12"/>
    <mergeCell ref="Y11:Y12"/>
    <mergeCell ref="D13:H14"/>
    <mergeCell ref="I13:N14"/>
    <mergeCell ref="O13:S14"/>
    <mergeCell ref="T13:X14"/>
    <mergeCell ref="AD10:AE11"/>
    <mergeCell ref="A11:A12"/>
    <mergeCell ref="B11:C12"/>
    <mergeCell ref="D11:F11"/>
    <mergeCell ref="G11:I11"/>
    <mergeCell ref="J11:L11"/>
    <mergeCell ref="M11:O12"/>
    <mergeCell ref="P11:R12"/>
    <mergeCell ref="S11:T12"/>
    <mergeCell ref="U11:V12"/>
    <mergeCell ref="P9:R10"/>
    <mergeCell ref="S9:T10"/>
    <mergeCell ref="U9:V10"/>
    <mergeCell ref="W9:W10"/>
    <mergeCell ref="X9:X10"/>
    <mergeCell ref="Y9:Y10"/>
    <mergeCell ref="A9:A10"/>
    <mergeCell ref="W15:W16"/>
    <mergeCell ref="X15:X16"/>
    <mergeCell ref="A17:A18"/>
    <mergeCell ref="B17:C18"/>
    <mergeCell ref="D17:H18"/>
    <mergeCell ref="I17:J18"/>
    <mergeCell ref="K17:K18"/>
    <mergeCell ref="O17:O18"/>
    <mergeCell ref="P17:Q18"/>
    <mergeCell ref="R17:V18"/>
    <mergeCell ref="A15:A16"/>
    <mergeCell ref="B15:C16"/>
    <mergeCell ref="D15:E16"/>
    <mergeCell ref="F15:H16"/>
    <mergeCell ref="J15:M16"/>
    <mergeCell ref="N15:V16"/>
    <mergeCell ref="W17:W18"/>
    <mergeCell ref="X17:X18"/>
    <mergeCell ref="X19:X20"/>
    <mergeCell ref="A21:A22"/>
    <mergeCell ref="B21:C22"/>
    <mergeCell ref="D21:H22"/>
    <mergeCell ref="I21:J22"/>
    <mergeCell ref="K21:K22"/>
    <mergeCell ref="O21:O22"/>
    <mergeCell ref="P21:Q22"/>
    <mergeCell ref="R21:V22"/>
    <mergeCell ref="A19:A20"/>
    <mergeCell ref="B19:C20"/>
    <mergeCell ref="D19:H20"/>
    <mergeCell ref="I19:J20"/>
    <mergeCell ref="K19:K20"/>
    <mergeCell ref="O19:O20"/>
    <mergeCell ref="P19:Q20"/>
    <mergeCell ref="R19:V20"/>
    <mergeCell ref="W19:W20"/>
    <mergeCell ref="W23:W24"/>
    <mergeCell ref="X23:X24"/>
    <mergeCell ref="D25:H26"/>
    <mergeCell ref="I25:N26"/>
    <mergeCell ref="O25:S26"/>
    <mergeCell ref="T25:X26"/>
    <mergeCell ref="W21:W22"/>
    <mergeCell ref="X21:X22"/>
    <mergeCell ref="A23:A24"/>
    <mergeCell ref="B23:C24"/>
    <mergeCell ref="D23:H24"/>
    <mergeCell ref="I23:J24"/>
    <mergeCell ref="K23:K24"/>
    <mergeCell ref="O23:O24"/>
    <mergeCell ref="P23:Q24"/>
    <mergeCell ref="R23:V24"/>
    <mergeCell ref="W27:W28"/>
    <mergeCell ref="X27:X28"/>
    <mergeCell ref="A29:A30"/>
    <mergeCell ref="B29:C30"/>
    <mergeCell ref="D29:H30"/>
    <mergeCell ref="I29:J30"/>
    <mergeCell ref="K29:K30"/>
    <mergeCell ref="O29:O30"/>
    <mergeCell ref="P29:Q30"/>
    <mergeCell ref="R29:V30"/>
    <mergeCell ref="A27:A28"/>
    <mergeCell ref="B27:C28"/>
    <mergeCell ref="D27:E28"/>
    <mergeCell ref="F27:H28"/>
    <mergeCell ref="J27:M28"/>
    <mergeCell ref="N27:V28"/>
    <mergeCell ref="W29:W30"/>
    <mergeCell ref="X29:X30"/>
    <mergeCell ref="X31:X32"/>
    <mergeCell ref="A33:A34"/>
    <mergeCell ref="B33:C34"/>
    <mergeCell ref="D33:H34"/>
    <mergeCell ref="I33:J34"/>
    <mergeCell ref="K33:K34"/>
    <mergeCell ref="O33:O34"/>
    <mergeCell ref="P33:Q34"/>
    <mergeCell ref="R33:V34"/>
    <mergeCell ref="A31:A32"/>
    <mergeCell ref="B31:C32"/>
    <mergeCell ref="D31:H32"/>
    <mergeCell ref="I31:J32"/>
    <mergeCell ref="K31:K32"/>
    <mergeCell ref="O31:O32"/>
    <mergeCell ref="P31:Q32"/>
    <mergeCell ref="R31:V32"/>
    <mergeCell ref="W31:W32"/>
    <mergeCell ref="W35:W36"/>
    <mergeCell ref="X35:X36"/>
    <mergeCell ref="W33:W34"/>
    <mergeCell ref="X33:X34"/>
    <mergeCell ref="A35:A36"/>
    <mergeCell ref="B35:C36"/>
    <mergeCell ref="D35:H36"/>
    <mergeCell ref="I35:J36"/>
    <mergeCell ref="K35:K36"/>
    <mergeCell ref="O35:O36"/>
    <mergeCell ref="P35:Q36"/>
    <mergeCell ref="R35:V36"/>
  </mergeCells>
  <phoneticPr fontId="10"/>
  <pageMargins left="0.78740157480314965" right="0.78740157480314965" top="0.98425196850393704" bottom="0.98425196850393704" header="0.31496062992125984" footer="0.51181102362204722"/>
  <pageSetup paperSize="9" orientation="portrait" horizontalDpi="4294967293" r:id="rId1"/>
  <headerFooter alignWithMargins="0">
    <oddFooter>&amp;C&amp;12試合結果・警告退場は日程終了後直ちに4種広報部宛ご報告ください。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5BE4B-F27A-4DEC-88CB-53D0BCF0F403}">
  <sheetPr>
    <tabColor rgb="FF66FFFF"/>
    <pageSetUpPr fitToPage="1"/>
  </sheetPr>
  <dimension ref="A1:AE50"/>
  <sheetViews>
    <sheetView topLeftCell="B20" zoomScaleNormal="100" zoomScaleSheetLayoutView="90" workbookViewId="0">
      <selection activeCell="AJ37" sqref="AJ37"/>
    </sheetView>
  </sheetViews>
  <sheetFormatPr defaultColWidth="9" defaultRowHeight="12.4" x14ac:dyDescent="0.2"/>
  <cols>
    <col min="1" max="1" width="3.1328125" style="30" customWidth="1"/>
    <col min="2" max="2" width="3" style="30" customWidth="1"/>
    <col min="3" max="3" width="8.265625" style="30" customWidth="1"/>
    <col min="4" max="28" width="2.46484375" style="30" customWidth="1"/>
    <col min="29" max="29" width="4.73046875" style="30" customWidth="1"/>
    <col min="30" max="30" width="4.265625" style="30" customWidth="1"/>
    <col min="31" max="31" width="9.59765625" style="30" customWidth="1"/>
    <col min="32" max="49" width="2.59765625" style="30" customWidth="1"/>
    <col min="50" max="62" width="2.3984375" style="30" customWidth="1"/>
    <col min="63" max="16384" width="9" style="30"/>
  </cols>
  <sheetData>
    <row r="1" spans="1:31" s="4" customFormat="1" ht="31.9" customHeight="1" x14ac:dyDescent="0.25">
      <c r="C1" s="258" t="s">
        <v>60</v>
      </c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</row>
    <row r="2" spans="1:31" ht="34.5" customHeight="1" x14ac:dyDescent="0.2">
      <c r="A2" s="168" t="s">
        <v>20</v>
      </c>
      <c r="B2" s="168"/>
      <c r="C2" s="169" t="s">
        <v>2</v>
      </c>
      <c r="D2" s="169"/>
      <c r="E2" s="169"/>
      <c r="F2" s="259" t="s">
        <v>172</v>
      </c>
      <c r="G2" s="259"/>
      <c r="H2" s="259"/>
      <c r="I2" s="259"/>
      <c r="J2" s="259"/>
      <c r="K2" s="260" t="s">
        <v>58</v>
      </c>
      <c r="L2" s="260"/>
      <c r="M2" s="260"/>
      <c r="N2" s="260"/>
      <c r="O2" s="260"/>
      <c r="P2" s="227" t="s">
        <v>17</v>
      </c>
      <c r="Q2" s="227"/>
      <c r="R2" s="227"/>
      <c r="S2" s="227"/>
      <c r="T2" s="227"/>
      <c r="U2" s="227"/>
      <c r="V2" s="227"/>
      <c r="W2" s="227"/>
      <c r="X2" s="29"/>
      <c r="Y2" s="29"/>
      <c r="Z2" s="29"/>
      <c r="AA2" s="29"/>
      <c r="AB2" s="29"/>
      <c r="AC2" s="29"/>
      <c r="AD2" s="29"/>
    </row>
    <row r="3" spans="1:31" ht="17.100000000000001" customHeight="1" x14ac:dyDescent="0.2">
      <c r="A3" s="31"/>
      <c r="B3" s="170" t="str">
        <f>A2</f>
        <v>Ｊ</v>
      </c>
      <c r="C3" s="171"/>
      <c r="D3" s="174" t="str">
        <f>B5</f>
        <v>塩山SSS</v>
      </c>
      <c r="E3" s="175"/>
      <c r="F3" s="176"/>
      <c r="G3" s="174" t="str">
        <f>B7</f>
        <v>U.F.C.DREAM</v>
      </c>
      <c r="H3" s="175"/>
      <c r="I3" s="176"/>
      <c r="J3" s="174" t="str">
        <f>B9</f>
        <v>山梨SSS</v>
      </c>
      <c r="K3" s="175"/>
      <c r="L3" s="176"/>
      <c r="M3" s="174" t="str">
        <f>B11</f>
        <v>FCラーゴヴェルデ</v>
      </c>
      <c r="N3" s="175"/>
      <c r="O3" s="176"/>
      <c r="P3" s="174" t="str">
        <f>B13</f>
        <v>エルフシュリット一宮U-12</v>
      </c>
      <c r="Q3" s="175"/>
      <c r="R3" s="175"/>
      <c r="S3" s="182" t="s">
        <v>4</v>
      </c>
      <c r="T3" s="182"/>
      <c r="U3" s="182"/>
      <c r="V3" s="182"/>
      <c r="W3" s="182" t="s">
        <v>5</v>
      </c>
      <c r="X3" s="182"/>
      <c r="Y3" s="182"/>
      <c r="Z3" s="182" t="s">
        <v>12</v>
      </c>
      <c r="AA3" s="182"/>
      <c r="AB3" s="182"/>
      <c r="AC3" s="32" t="s">
        <v>13</v>
      </c>
      <c r="AD3" s="180" t="s">
        <v>3</v>
      </c>
      <c r="AE3" s="33"/>
    </row>
    <row r="4" spans="1:31" ht="17.100000000000001" customHeight="1" x14ac:dyDescent="0.2">
      <c r="A4" s="34"/>
      <c r="B4" s="172"/>
      <c r="C4" s="173"/>
      <c r="D4" s="177"/>
      <c r="E4" s="178"/>
      <c r="F4" s="179"/>
      <c r="G4" s="177"/>
      <c r="H4" s="178"/>
      <c r="I4" s="179"/>
      <c r="J4" s="177"/>
      <c r="K4" s="178"/>
      <c r="L4" s="179"/>
      <c r="M4" s="177"/>
      <c r="N4" s="178"/>
      <c r="O4" s="179"/>
      <c r="P4" s="177"/>
      <c r="Q4" s="178"/>
      <c r="R4" s="178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35" t="s">
        <v>14</v>
      </c>
      <c r="AD4" s="180"/>
      <c r="AE4" s="33"/>
    </row>
    <row r="5" spans="1:31" ht="17.100000000000001" customHeight="1" x14ac:dyDescent="0.2">
      <c r="A5" s="196">
        <v>1</v>
      </c>
      <c r="B5" s="183" t="s">
        <v>48</v>
      </c>
      <c r="C5" s="184"/>
      <c r="D5" s="198"/>
      <c r="E5" s="199"/>
      <c r="F5" s="200"/>
      <c r="G5" s="201" t="str">
        <f>IF(G6="","",IF(G6=I6,"△",IF(G6&gt;I6,"○","●")))</f>
        <v>○</v>
      </c>
      <c r="H5" s="202"/>
      <c r="I5" s="203"/>
      <c r="J5" s="201" t="str">
        <f>IF(J6="","",IF(J6=L6,"△",IF(J6&gt;L6,"○","●")))</f>
        <v/>
      </c>
      <c r="K5" s="202"/>
      <c r="L5" s="203"/>
      <c r="M5" s="201" t="str">
        <f>IF(M6="","",IF(M6=O6,"△",IF(M6&gt;O6,"○","●")))</f>
        <v/>
      </c>
      <c r="N5" s="202"/>
      <c r="O5" s="203"/>
      <c r="P5" s="201" t="str">
        <f>IF(P6="","",IF(P6=R6,"△",IF(P6&gt;R6,"○","●")))</f>
        <v>●</v>
      </c>
      <c r="Q5" s="202"/>
      <c r="R5" s="203"/>
      <c r="S5" s="182">
        <f>COUNTIF(D5:R5,"○")*3+COUNTIF(D5:R5,"△")</f>
        <v>3</v>
      </c>
      <c r="T5" s="182"/>
      <c r="U5" s="182"/>
      <c r="V5" s="182"/>
      <c r="W5" s="206">
        <f>SUM($F$5:$F$14)</f>
        <v>3</v>
      </c>
      <c r="X5" s="206"/>
      <c r="Y5" s="206"/>
      <c r="Z5" s="206">
        <f>SUM($D$5:$D$14)</f>
        <v>3</v>
      </c>
      <c r="AA5" s="206"/>
      <c r="AB5" s="206"/>
      <c r="AC5" s="204">
        <f>W5-Z5</f>
        <v>0</v>
      </c>
      <c r="AD5" s="180">
        <f>RANK(AE5,$AE$5:$AE$14)</f>
        <v>4</v>
      </c>
      <c r="AE5" s="181">
        <f>10000*S5+100*AC5+W5</f>
        <v>30003</v>
      </c>
    </row>
    <row r="6" spans="1:31" ht="17.100000000000001" customHeight="1" x14ac:dyDescent="0.2">
      <c r="A6" s="197"/>
      <c r="B6" s="185"/>
      <c r="C6" s="186"/>
      <c r="D6" s="193"/>
      <c r="E6" s="194"/>
      <c r="F6" s="195"/>
      <c r="G6" s="53">
        <f>I19</f>
        <v>3</v>
      </c>
      <c r="H6" s="54" t="s">
        <v>6</v>
      </c>
      <c r="I6" s="55">
        <f>P19</f>
        <v>1</v>
      </c>
      <c r="J6" s="53" t="str">
        <f>I33</f>
        <v/>
      </c>
      <c r="K6" s="54" t="s">
        <v>6</v>
      </c>
      <c r="L6" s="55" t="str">
        <f>P33</f>
        <v/>
      </c>
      <c r="M6" s="53" t="str">
        <f>I39</f>
        <v/>
      </c>
      <c r="N6" s="54" t="s">
        <v>6</v>
      </c>
      <c r="O6" s="55" t="str">
        <f>P39</f>
        <v/>
      </c>
      <c r="P6" s="53">
        <f>P23</f>
        <v>0</v>
      </c>
      <c r="Q6" s="54" t="s">
        <v>6</v>
      </c>
      <c r="R6" s="55">
        <f>I23</f>
        <v>2</v>
      </c>
      <c r="S6" s="182"/>
      <c r="T6" s="182"/>
      <c r="U6" s="182"/>
      <c r="V6" s="182"/>
      <c r="W6" s="206"/>
      <c r="X6" s="206"/>
      <c r="Y6" s="206"/>
      <c r="Z6" s="206"/>
      <c r="AA6" s="206"/>
      <c r="AB6" s="206"/>
      <c r="AC6" s="205"/>
      <c r="AD6" s="180"/>
      <c r="AE6" s="181"/>
    </row>
    <row r="7" spans="1:31" ht="17.100000000000001" customHeight="1" x14ac:dyDescent="0.2">
      <c r="A7" s="182">
        <v>2</v>
      </c>
      <c r="B7" s="183" t="s">
        <v>98</v>
      </c>
      <c r="C7" s="184"/>
      <c r="D7" s="187" t="str">
        <f>IF(D8="","",IF(D8=F8,"△",IF(D8&gt;F8,"○","●")))</f>
        <v>●</v>
      </c>
      <c r="E7" s="188"/>
      <c r="F7" s="189"/>
      <c r="G7" s="190"/>
      <c r="H7" s="191"/>
      <c r="I7" s="192"/>
      <c r="J7" s="187" t="str">
        <f>IF(J8="","",IF(J8=L8,"△",IF(J8&gt;L8,"○","●")))</f>
        <v>●</v>
      </c>
      <c r="K7" s="188"/>
      <c r="L7" s="189"/>
      <c r="M7" s="187" t="str">
        <f>IF(M8="","",IF(M8=O8,"△",IF(M8&gt;O8,"○","●")))</f>
        <v/>
      </c>
      <c r="N7" s="188"/>
      <c r="O7" s="189"/>
      <c r="P7" s="187" t="str">
        <f>IF(P8="","",IF(P8=R8,"△",IF(P8&gt;R8,"○","●")))</f>
        <v/>
      </c>
      <c r="Q7" s="188"/>
      <c r="R7" s="189"/>
      <c r="S7" s="182">
        <f>COUNTIF(D7:R7,"○")*3+COUNTIF(D7:R7,"△")</f>
        <v>0</v>
      </c>
      <c r="T7" s="182"/>
      <c r="U7" s="182"/>
      <c r="V7" s="182"/>
      <c r="W7" s="206">
        <f>SUM($I$5:$I$14)</f>
        <v>3</v>
      </c>
      <c r="X7" s="206"/>
      <c r="Y7" s="206"/>
      <c r="Z7" s="206">
        <f>SUM($G$5:$G$15)</f>
        <v>7</v>
      </c>
      <c r="AA7" s="206"/>
      <c r="AB7" s="206"/>
      <c r="AC7" s="204">
        <f>W7-Z7</f>
        <v>-4</v>
      </c>
      <c r="AD7" s="180">
        <f>RANK(AE7,$AE$5:$AE$14)</f>
        <v>5</v>
      </c>
      <c r="AE7" s="181">
        <f>10000*S7+100*AC7+W7</f>
        <v>-397</v>
      </c>
    </row>
    <row r="8" spans="1:31" ht="17.100000000000001" customHeight="1" x14ac:dyDescent="0.2">
      <c r="A8" s="182"/>
      <c r="B8" s="185"/>
      <c r="C8" s="186"/>
      <c r="D8" s="56">
        <f>IF(G5="","",I6)</f>
        <v>1</v>
      </c>
      <c r="E8" s="54" t="s">
        <v>6</v>
      </c>
      <c r="F8" s="57">
        <f>IF(G5="","",G6)</f>
        <v>3</v>
      </c>
      <c r="G8" s="193"/>
      <c r="H8" s="194"/>
      <c r="I8" s="195"/>
      <c r="J8" s="53">
        <f>I25</f>
        <v>2</v>
      </c>
      <c r="K8" s="54" t="s">
        <v>6</v>
      </c>
      <c r="L8" s="55">
        <f>P25</f>
        <v>4</v>
      </c>
      <c r="M8" s="53" t="str">
        <f>P35</f>
        <v/>
      </c>
      <c r="N8" s="54" t="s">
        <v>6</v>
      </c>
      <c r="O8" s="55" t="str">
        <f>I35</f>
        <v/>
      </c>
      <c r="P8" s="53" t="str">
        <f>I41</f>
        <v/>
      </c>
      <c r="Q8" s="54" t="s">
        <v>6</v>
      </c>
      <c r="R8" s="55" t="str">
        <f>P41</f>
        <v/>
      </c>
      <c r="S8" s="182"/>
      <c r="T8" s="182"/>
      <c r="U8" s="182"/>
      <c r="V8" s="182"/>
      <c r="W8" s="206"/>
      <c r="X8" s="206"/>
      <c r="Y8" s="206"/>
      <c r="Z8" s="206"/>
      <c r="AA8" s="206"/>
      <c r="AB8" s="206"/>
      <c r="AC8" s="205"/>
      <c r="AD8" s="180"/>
      <c r="AE8" s="181"/>
    </row>
    <row r="9" spans="1:31" ht="17.100000000000001" customHeight="1" x14ac:dyDescent="0.2">
      <c r="A9" s="196">
        <v>3</v>
      </c>
      <c r="B9" s="183" t="s">
        <v>154</v>
      </c>
      <c r="C9" s="184"/>
      <c r="D9" s="187" t="str">
        <f>IF(D10="","",IF(D10=F10,"△",IF(D10&gt;F10,"○","●")))</f>
        <v/>
      </c>
      <c r="E9" s="188"/>
      <c r="F9" s="189"/>
      <c r="G9" s="187" t="str">
        <f>IF(G10="","",IF(G10=I10,"△",IF(G10&gt;I10,"○","●")))</f>
        <v>○</v>
      </c>
      <c r="H9" s="188"/>
      <c r="I9" s="189"/>
      <c r="J9" s="190"/>
      <c r="K9" s="191"/>
      <c r="L9" s="192"/>
      <c r="M9" s="187" t="str">
        <f>IF(M10="","",IF(M10=O10,"△",IF(M10&gt;O10,"○","●")))</f>
        <v>●</v>
      </c>
      <c r="N9" s="188"/>
      <c r="O9" s="189"/>
      <c r="P9" s="187" t="str">
        <f>IF(P10="","",IF(P10=R10,"△",IF(P10&gt;R10,"○","●")))</f>
        <v/>
      </c>
      <c r="Q9" s="188"/>
      <c r="R9" s="189"/>
      <c r="S9" s="182">
        <f>COUNTIF(D9:R9,"○")*3+COUNTIF(D9:R9,"△")</f>
        <v>3</v>
      </c>
      <c r="T9" s="182"/>
      <c r="U9" s="182"/>
      <c r="V9" s="182"/>
      <c r="W9" s="206">
        <f>SUM($L$5:$L$14)</f>
        <v>4</v>
      </c>
      <c r="X9" s="206"/>
      <c r="Y9" s="206"/>
      <c r="Z9" s="206">
        <f>SUM($J$5:$J$15)</f>
        <v>4</v>
      </c>
      <c r="AA9" s="206"/>
      <c r="AB9" s="206"/>
      <c r="AC9" s="204">
        <f>W9-Z9</f>
        <v>0</v>
      </c>
      <c r="AD9" s="180">
        <f>RANK(AE9,$AE$5:$AE$14)</f>
        <v>3</v>
      </c>
      <c r="AE9" s="181">
        <f>10000*S9+100*AC9+W9</f>
        <v>30004</v>
      </c>
    </row>
    <row r="10" spans="1:31" ht="17.100000000000001" customHeight="1" x14ac:dyDescent="0.2">
      <c r="A10" s="197"/>
      <c r="B10" s="185"/>
      <c r="C10" s="186"/>
      <c r="D10" s="56" t="str">
        <f>IF(J5="","",L6)</f>
        <v/>
      </c>
      <c r="E10" s="54" t="s">
        <v>6</v>
      </c>
      <c r="F10" s="57" t="str">
        <f>IF(J5="","",J6)</f>
        <v/>
      </c>
      <c r="G10" s="56">
        <f>IF(J7="","",L8)</f>
        <v>4</v>
      </c>
      <c r="H10" s="54" t="s">
        <v>6</v>
      </c>
      <c r="I10" s="57">
        <f>IF(J7="","",J8)</f>
        <v>2</v>
      </c>
      <c r="J10" s="193"/>
      <c r="K10" s="194"/>
      <c r="L10" s="195"/>
      <c r="M10" s="53">
        <f>I21</f>
        <v>0</v>
      </c>
      <c r="N10" s="54" t="s">
        <v>6</v>
      </c>
      <c r="O10" s="55">
        <f>P21</f>
        <v>2</v>
      </c>
      <c r="P10" s="53" t="str">
        <f>P37</f>
        <v/>
      </c>
      <c r="Q10" s="54" t="s">
        <v>6</v>
      </c>
      <c r="R10" s="55" t="str">
        <f>I37</f>
        <v/>
      </c>
      <c r="S10" s="182"/>
      <c r="T10" s="182"/>
      <c r="U10" s="182"/>
      <c r="V10" s="182"/>
      <c r="W10" s="206"/>
      <c r="X10" s="206"/>
      <c r="Y10" s="206"/>
      <c r="Z10" s="206"/>
      <c r="AA10" s="206"/>
      <c r="AB10" s="206"/>
      <c r="AC10" s="205"/>
      <c r="AD10" s="180"/>
      <c r="AE10" s="181"/>
    </row>
    <row r="11" spans="1:31" ht="17.100000000000001" customHeight="1" x14ac:dyDescent="0.2">
      <c r="A11" s="182">
        <v>4</v>
      </c>
      <c r="B11" s="183" t="s">
        <v>155</v>
      </c>
      <c r="C11" s="184"/>
      <c r="D11" s="187" t="str">
        <f>IF(AND(D12="",D12=F12),"",IF(D12&gt;F12,"○",IF(D12&lt;F12,"●",IF(AND(D12&gt;=0,D12=F12),"△"))))</f>
        <v/>
      </c>
      <c r="E11" s="188"/>
      <c r="F11" s="189"/>
      <c r="G11" s="187" t="str">
        <f>IF(AND(G12="",G12=I12),"",IF(G12&gt;I12,"○",IF(G12&lt;I12,"●",IF(AND(G12&gt;=0,G12=I12),"△"))))</f>
        <v/>
      </c>
      <c r="H11" s="188"/>
      <c r="I11" s="189"/>
      <c r="J11" s="187" t="str">
        <f>IF(AND(J12="",J12=L12),"",IF(J12&gt;L12,"○",IF(J12&lt;L12,"●",IF(AND(J12&gt;=0,J12=L12),"△"))))</f>
        <v>○</v>
      </c>
      <c r="K11" s="188"/>
      <c r="L11" s="189"/>
      <c r="M11" s="190"/>
      <c r="N11" s="191"/>
      <c r="O11" s="192"/>
      <c r="P11" s="187" t="str">
        <f>IF(AND(P12="",P12=R12),"",IF(P12&gt;R12,"○",IF(P12&lt;R12,"●",IF(AND(P12&gt;=0,P12=R12),"△"))))</f>
        <v>●</v>
      </c>
      <c r="Q11" s="188"/>
      <c r="R11" s="189"/>
      <c r="S11" s="182">
        <f>COUNTIF(D11:R11,"○")*3+COUNTIF(D11:R11,"△")</f>
        <v>3</v>
      </c>
      <c r="T11" s="182"/>
      <c r="U11" s="182"/>
      <c r="V11" s="182"/>
      <c r="W11" s="206">
        <f>SUM($O$5:$O$14)</f>
        <v>2</v>
      </c>
      <c r="X11" s="206"/>
      <c r="Y11" s="206"/>
      <c r="Z11" s="206">
        <f>SUM($M$5:$M$15)</f>
        <v>1</v>
      </c>
      <c r="AA11" s="206"/>
      <c r="AB11" s="206"/>
      <c r="AC11" s="204">
        <f>W11-Z11</f>
        <v>1</v>
      </c>
      <c r="AD11" s="180">
        <f>RANK(AE11,$AE$5:$AE$14)</f>
        <v>2</v>
      </c>
      <c r="AE11" s="181">
        <f>10000*S11+100*AC11+W11</f>
        <v>30102</v>
      </c>
    </row>
    <row r="12" spans="1:31" ht="17.100000000000001" customHeight="1" x14ac:dyDescent="0.2">
      <c r="A12" s="182"/>
      <c r="B12" s="185"/>
      <c r="C12" s="186"/>
      <c r="D12" s="56" t="str">
        <f>IF(M5="","",O6)</f>
        <v/>
      </c>
      <c r="E12" s="54" t="s">
        <v>6</v>
      </c>
      <c r="F12" s="57" t="str">
        <f>IF(M5="","",M6)</f>
        <v/>
      </c>
      <c r="G12" s="56" t="str">
        <f>IF(M7="","",O8)</f>
        <v/>
      </c>
      <c r="H12" s="54" t="s">
        <v>6</v>
      </c>
      <c r="I12" s="57" t="str">
        <f>IF(M7="","",M8)</f>
        <v/>
      </c>
      <c r="J12" s="56">
        <f>IF(M9="","",O10)</f>
        <v>2</v>
      </c>
      <c r="K12" s="54" t="s">
        <v>6</v>
      </c>
      <c r="L12" s="57">
        <f>IF(M9="","",M10)</f>
        <v>0</v>
      </c>
      <c r="M12" s="193"/>
      <c r="N12" s="194"/>
      <c r="O12" s="195"/>
      <c r="P12" s="53">
        <f>P27</f>
        <v>0</v>
      </c>
      <c r="Q12" s="54" t="s">
        <v>6</v>
      </c>
      <c r="R12" s="55">
        <f>I27</f>
        <v>1</v>
      </c>
      <c r="S12" s="182"/>
      <c r="T12" s="182"/>
      <c r="U12" s="182"/>
      <c r="V12" s="182"/>
      <c r="W12" s="206"/>
      <c r="X12" s="206"/>
      <c r="Y12" s="206"/>
      <c r="Z12" s="206"/>
      <c r="AA12" s="206"/>
      <c r="AB12" s="206"/>
      <c r="AC12" s="205"/>
      <c r="AD12" s="180"/>
      <c r="AE12" s="181"/>
    </row>
    <row r="13" spans="1:31" ht="17.100000000000001" customHeight="1" x14ac:dyDescent="0.2">
      <c r="A13" s="196">
        <v>5</v>
      </c>
      <c r="B13" s="183" t="s">
        <v>96</v>
      </c>
      <c r="C13" s="184"/>
      <c r="D13" s="187" t="str">
        <f>IF(AND(D14="",D14=F14),"",IF(D14&gt;F14,"○",IF(D14&lt;F14,"●",IF(AND(D14&gt;=0,D14=F14),"△"))))</f>
        <v>○</v>
      </c>
      <c r="E13" s="188"/>
      <c r="F13" s="189"/>
      <c r="G13" s="187" t="str">
        <f>IF(AND(G14="",G14=I14),"",IF(G14&gt;I14,"○",IF(G14&lt;I14,"●",IF(AND(G14&gt;=0,G14=I14),"△"))))</f>
        <v/>
      </c>
      <c r="H13" s="188"/>
      <c r="I13" s="189"/>
      <c r="J13" s="187" t="str">
        <f>IF(AND(J14="",J14=L14),"",IF(J14&gt;L14,"○",IF(J14&lt;L14,"●",IF(AND(J14&gt;=0,J14=L14),"△"))))</f>
        <v/>
      </c>
      <c r="K13" s="188"/>
      <c r="L13" s="189"/>
      <c r="M13" s="187" t="str">
        <f>IF(AND(M14="",M14=O14),"",IF(M14&gt;O14,"○",IF(M14&lt;O14,"●",IF(AND(M14&gt;=0,M14=O14),"△"))))</f>
        <v>○</v>
      </c>
      <c r="N13" s="188"/>
      <c r="O13" s="189"/>
      <c r="P13" s="190"/>
      <c r="Q13" s="191"/>
      <c r="R13" s="192"/>
      <c r="S13" s="182">
        <f>COUNTIF(D13:R13,"○")*3+COUNTIF(D13:R13,"△")</f>
        <v>6</v>
      </c>
      <c r="T13" s="182"/>
      <c r="U13" s="182"/>
      <c r="V13" s="182"/>
      <c r="W13" s="206">
        <f>SUM($R$5:$R$14)</f>
        <v>3</v>
      </c>
      <c r="X13" s="206"/>
      <c r="Y13" s="206"/>
      <c r="Z13" s="206">
        <f>SUM($P$5:$P$15)</f>
        <v>0</v>
      </c>
      <c r="AA13" s="206"/>
      <c r="AB13" s="206"/>
      <c r="AC13" s="204">
        <f>W13-Z13</f>
        <v>3</v>
      </c>
      <c r="AD13" s="180">
        <f>RANK(AE13,$AE$5:$AE$14)</f>
        <v>1</v>
      </c>
      <c r="AE13" s="181">
        <f>10000*S13+100*AC13+W13</f>
        <v>60303</v>
      </c>
    </row>
    <row r="14" spans="1:31" ht="17.100000000000001" customHeight="1" x14ac:dyDescent="0.2">
      <c r="A14" s="197"/>
      <c r="B14" s="185"/>
      <c r="C14" s="186"/>
      <c r="D14" s="56">
        <f>IF(P5="","",R6)</f>
        <v>2</v>
      </c>
      <c r="E14" s="54" t="s">
        <v>6</v>
      </c>
      <c r="F14" s="57">
        <f>IF(P5="","",P6)</f>
        <v>0</v>
      </c>
      <c r="G14" s="56" t="str">
        <f>IF(P7="","",R8)</f>
        <v/>
      </c>
      <c r="H14" s="54" t="s">
        <v>6</v>
      </c>
      <c r="I14" s="57" t="str">
        <f>IF(P7="","",P8)</f>
        <v/>
      </c>
      <c r="J14" s="56" t="str">
        <f>IF(P9="","",R10)</f>
        <v/>
      </c>
      <c r="K14" s="54" t="s">
        <v>6</v>
      </c>
      <c r="L14" s="57" t="str">
        <f>IF(P9="","",P10)</f>
        <v/>
      </c>
      <c r="M14" s="56">
        <f>IF(P11="","",R12)</f>
        <v>1</v>
      </c>
      <c r="N14" s="54" t="s">
        <v>6</v>
      </c>
      <c r="O14" s="57">
        <f>IF(P11="","",P12)</f>
        <v>0</v>
      </c>
      <c r="P14" s="193"/>
      <c r="Q14" s="194"/>
      <c r="R14" s="195"/>
      <c r="S14" s="182"/>
      <c r="T14" s="182"/>
      <c r="U14" s="182"/>
      <c r="V14" s="182"/>
      <c r="W14" s="206"/>
      <c r="X14" s="206"/>
      <c r="Y14" s="206"/>
      <c r="Z14" s="206"/>
      <c r="AA14" s="206"/>
      <c r="AB14" s="206"/>
      <c r="AC14" s="205"/>
      <c r="AD14" s="180"/>
      <c r="AE14" s="181"/>
    </row>
    <row r="15" spans="1:31" ht="17.100000000000001" customHeight="1" x14ac:dyDescent="0.2"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7"/>
      <c r="T15" s="37"/>
      <c r="U15" s="37"/>
      <c r="V15" s="36"/>
      <c r="W15" s="36"/>
      <c r="X15" s="36"/>
      <c r="Y15" s="36"/>
      <c r="Z15" s="36"/>
      <c r="AA15" s="36"/>
      <c r="AB15" s="36"/>
      <c r="AC15" s="38">
        <f>SUM(AC5:AC14)</f>
        <v>0</v>
      </c>
      <c r="AD15" s="33"/>
      <c r="AE15" s="33"/>
    </row>
    <row r="16" spans="1:31" ht="17.100000000000001" customHeight="1" x14ac:dyDescent="0.2">
      <c r="B16" s="207"/>
      <c r="C16" s="207"/>
      <c r="D16" s="207"/>
      <c r="E16" s="207"/>
      <c r="F16" s="207"/>
      <c r="G16" s="207"/>
      <c r="H16" s="207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7"/>
      <c r="T16" s="37"/>
      <c r="U16" s="37"/>
      <c r="V16" s="36"/>
      <c r="W16" s="36"/>
      <c r="X16" s="36"/>
      <c r="Y16" s="36"/>
      <c r="Z16" s="36"/>
      <c r="AA16" s="36"/>
      <c r="AB16" s="36"/>
      <c r="AC16" s="36"/>
      <c r="AD16" s="33"/>
      <c r="AE16" s="33"/>
    </row>
    <row r="17" spans="1:31" ht="17.100000000000001" customHeight="1" x14ac:dyDescent="0.2">
      <c r="A17" s="208" t="s">
        <v>0</v>
      </c>
      <c r="B17" s="210" t="str">
        <f>F2</f>
        <v>2月1日(日)</v>
      </c>
      <c r="C17" s="211"/>
      <c r="D17" s="214" t="str">
        <f>B3</f>
        <v>Ｊ</v>
      </c>
      <c r="E17" s="215"/>
      <c r="F17" s="215" t="s">
        <v>2</v>
      </c>
      <c r="G17" s="215"/>
      <c r="H17" s="215"/>
      <c r="I17" s="215" t="s">
        <v>9</v>
      </c>
      <c r="J17" s="215"/>
      <c r="K17" s="215"/>
      <c r="L17" s="215" t="s">
        <v>168</v>
      </c>
      <c r="M17" s="215"/>
      <c r="N17" s="215"/>
      <c r="O17" s="215"/>
      <c r="P17" s="215"/>
      <c r="Q17" s="215"/>
      <c r="R17" s="215"/>
      <c r="S17" s="215"/>
      <c r="T17" s="215"/>
      <c r="U17" s="215"/>
      <c r="V17" s="184"/>
      <c r="W17" s="174" t="s">
        <v>10</v>
      </c>
      <c r="X17" s="175"/>
      <c r="Y17" s="175"/>
      <c r="Z17" s="175"/>
      <c r="AA17" s="176"/>
      <c r="AB17" s="182" t="s">
        <v>122</v>
      </c>
      <c r="AC17" s="182"/>
      <c r="AD17" s="182"/>
      <c r="AE17" s="37"/>
    </row>
    <row r="18" spans="1:31" ht="17.100000000000001" customHeight="1" x14ac:dyDescent="0.2">
      <c r="A18" s="209"/>
      <c r="B18" s="212"/>
      <c r="C18" s="213"/>
      <c r="D18" s="185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186"/>
      <c r="W18" s="177"/>
      <c r="X18" s="178"/>
      <c r="Y18" s="178"/>
      <c r="Z18" s="178"/>
      <c r="AA18" s="179"/>
      <c r="AB18" s="182"/>
      <c r="AC18" s="182"/>
      <c r="AD18" s="182"/>
      <c r="AE18" s="37"/>
    </row>
    <row r="19" spans="1:31" ht="17.100000000000001" customHeight="1" x14ac:dyDescent="0.25">
      <c r="A19" s="217">
        <v>1</v>
      </c>
      <c r="B19" s="219">
        <v>0.4375</v>
      </c>
      <c r="C19" s="220"/>
      <c r="D19" s="223" t="str">
        <f>B5</f>
        <v>塩山SSS</v>
      </c>
      <c r="E19" s="224"/>
      <c r="F19" s="224"/>
      <c r="G19" s="224"/>
      <c r="H19" s="225"/>
      <c r="I19" s="229">
        <f>IF(L19:L20="","",(L19+L20))</f>
        <v>3</v>
      </c>
      <c r="J19" s="230"/>
      <c r="K19" s="233" t="s">
        <v>7</v>
      </c>
      <c r="L19" s="62">
        <v>2</v>
      </c>
      <c r="M19" s="63" t="s">
        <v>6</v>
      </c>
      <c r="N19" s="62">
        <v>0</v>
      </c>
      <c r="O19" s="235" t="s">
        <v>8</v>
      </c>
      <c r="P19" s="230">
        <f>IF(N19:N20="","",(N19+N20))</f>
        <v>1</v>
      </c>
      <c r="Q19" s="237"/>
      <c r="R19" s="223" t="str">
        <f>B7</f>
        <v>U.F.C.DREAM</v>
      </c>
      <c r="S19" s="224"/>
      <c r="T19" s="224"/>
      <c r="U19" s="224"/>
      <c r="V19" s="225"/>
      <c r="W19" s="241" t="str">
        <f>B11</f>
        <v>FCラーゴヴェルデ</v>
      </c>
      <c r="X19" s="242"/>
      <c r="Y19" s="242"/>
      <c r="Z19" s="242"/>
      <c r="AA19" s="243"/>
      <c r="AB19" s="241" t="str">
        <f>B13</f>
        <v>エルフシュリット一宮U-12</v>
      </c>
      <c r="AC19" s="242"/>
      <c r="AD19" s="243"/>
      <c r="AE19" s="37"/>
    </row>
    <row r="20" spans="1:31" ht="17.100000000000001" customHeight="1" x14ac:dyDescent="0.25">
      <c r="A20" s="218"/>
      <c r="B20" s="221"/>
      <c r="C20" s="222"/>
      <c r="D20" s="226"/>
      <c r="E20" s="227"/>
      <c r="F20" s="227"/>
      <c r="G20" s="227"/>
      <c r="H20" s="228"/>
      <c r="I20" s="231"/>
      <c r="J20" s="232"/>
      <c r="K20" s="234"/>
      <c r="L20" s="64">
        <v>1</v>
      </c>
      <c r="M20" s="65" t="s">
        <v>6</v>
      </c>
      <c r="N20" s="64">
        <v>1</v>
      </c>
      <c r="O20" s="236"/>
      <c r="P20" s="232"/>
      <c r="Q20" s="238"/>
      <c r="R20" s="226"/>
      <c r="S20" s="227"/>
      <c r="T20" s="227"/>
      <c r="U20" s="227"/>
      <c r="V20" s="228"/>
      <c r="W20" s="244"/>
      <c r="X20" s="245"/>
      <c r="Y20" s="245"/>
      <c r="Z20" s="245"/>
      <c r="AA20" s="246"/>
      <c r="AB20" s="244"/>
      <c r="AC20" s="245"/>
      <c r="AD20" s="246"/>
      <c r="AE20" s="37"/>
    </row>
    <row r="21" spans="1:31" ht="17.100000000000001" customHeight="1" x14ac:dyDescent="0.25">
      <c r="A21" s="217">
        <v>2</v>
      </c>
      <c r="B21" s="219">
        <v>0.47916666666666669</v>
      </c>
      <c r="C21" s="220"/>
      <c r="D21" s="223" t="str">
        <f>B9</f>
        <v>山梨SSS</v>
      </c>
      <c r="E21" s="224"/>
      <c r="F21" s="224"/>
      <c r="G21" s="224"/>
      <c r="H21" s="225"/>
      <c r="I21" s="229">
        <f>IF(L21:L22="","",(L21+L22))</f>
        <v>0</v>
      </c>
      <c r="J21" s="230"/>
      <c r="K21" s="233" t="s">
        <v>7</v>
      </c>
      <c r="L21" s="62">
        <v>0</v>
      </c>
      <c r="M21" s="63" t="s">
        <v>6</v>
      </c>
      <c r="N21" s="62">
        <v>1</v>
      </c>
      <c r="O21" s="235" t="s">
        <v>8</v>
      </c>
      <c r="P21" s="230">
        <f>IF(N21:N22="","",(N21+N22))</f>
        <v>2</v>
      </c>
      <c r="Q21" s="237"/>
      <c r="R21" s="223" t="str">
        <f>B11</f>
        <v>FCラーゴヴェルデ</v>
      </c>
      <c r="S21" s="224"/>
      <c r="T21" s="224"/>
      <c r="U21" s="224"/>
      <c r="V21" s="225"/>
      <c r="W21" s="257" t="str">
        <f>B5</f>
        <v>塩山SSS</v>
      </c>
      <c r="X21" s="242"/>
      <c r="Y21" s="242"/>
      <c r="Z21" s="242"/>
      <c r="AA21" s="243"/>
      <c r="AB21" s="241" t="str">
        <f>B7</f>
        <v>U.F.C.DREAM</v>
      </c>
      <c r="AC21" s="242"/>
      <c r="AD21" s="243"/>
      <c r="AE21" s="37"/>
    </row>
    <row r="22" spans="1:31" ht="17.100000000000001" customHeight="1" x14ac:dyDescent="0.25">
      <c r="A22" s="218"/>
      <c r="B22" s="221"/>
      <c r="C22" s="222"/>
      <c r="D22" s="226"/>
      <c r="E22" s="227"/>
      <c r="F22" s="227"/>
      <c r="G22" s="227"/>
      <c r="H22" s="228"/>
      <c r="I22" s="231"/>
      <c r="J22" s="232"/>
      <c r="K22" s="234"/>
      <c r="L22" s="64">
        <v>0</v>
      </c>
      <c r="M22" s="65" t="s">
        <v>6</v>
      </c>
      <c r="N22" s="64">
        <v>1</v>
      </c>
      <c r="O22" s="236"/>
      <c r="P22" s="232"/>
      <c r="Q22" s="238"/>
      <c r="R22" s="226"/>
      <c r="S22" s="227"/>
      <c r="T22" s="227"/>
      <c r="U22" s="227"/>
      <c r="V22" s="228"/>
      <c r="W22" s="244"/>
      <c r="X22" s="245"/>
      <c r="Y22" s="245"/>
      <c r="Z22" s="245"/>
      <c r="AA22" s="246"/>
      <c r="AB22" s="244"/>
      <c r="AC22" s="245"/>
      <c r="AD22" s="246"/>
      <c r="AE22" s="37"/>
    </row>
    <row r="23" spans="1:31" ht="17.100000000000001" customHeight="1" x14ac:dyDescent="0.25">
      <c r="A23" s="217">
        <v>3</v>
      </c>
      <c r="B23" s="219">
        <v>0.52083333333333337</v>
      </c>
      <c r="C23" s="220"/>
      <c r="D23" s="223" t="str">
        <f>B13</f>
        <v>エルフシュリット一宮U-12</v>
      </c>
      <c r="E23" s="224"/>
      <c r="F23" s="224"/>
      <c r="G23" s="224"/>
      <c r="H23" s="225"/>
      <c r="I23" s="229">
        <f>IF(L23:L24="","",(L23+L24))</f>
        <v>2</v>
      </c>
      <c r="J23" s="230"/>
      <c r="K23" s="239" t="s">
        <v>7</v>
      </c>
      <c r="L23" s="63">
        <v>1</v>
      </c>
      <c r="M23" s="63" t="s">
        <v>6</v>
      </c>
      <c r="N23" s="63">
        <v>0</v>
      </c>
      <c r="O23" s="239" t="s">
        <v>8</v>
      </c>
      <c r="P23" s="230">
        <f>IF(N23:N24="","",(N23+N24))</f>
        <v>0</v>
      </c>
      <c r="Q23" s="237"/>
      <c r="R23" s="223" t="str">
        <f>B5</f>
        <v>塩山SSS</v>
      </c>
      <c r="S23" s="224"/>
      <c r="T23" s="224"/>
      <c r="U23" s="224"/>
      <c r="V23" s="225"/>
      <c r="W23" s="241" t="str">
        <f>B9</f>
        <v>山梨SSS</v>
      </c>
      <c r="X23" s="242"/>
      <c r="Y23" s="242"/>
      <c r="Z23" s="242"/>
      <c r="AA23" s="243"/>
      <c r="AB23" s="241" t="str">
        <f>B11</f>
        <v>FCラーゴヴェルデ</v>
      </c>
      <c r="AC23" s="242"/>
      <c r="AD23" s="243"/>
      <c r="AE23" s="37"/>
    </row>
    <row r="24" spans="1:31" ht="17.100000000000001" customHeight="1" x14ac:dyDescent="0.25">
      <c r="A24" s="218"/>
      <c r="B24" s="221"/>
      <c r="C24" s="222"/>
      <c r="D24" s="226"/>
      <c r="E24" s="227"/>
      <c r="F24" s="227"/>
      <c r="G24" s="227"/>
      <c r="H24" s="228"/>
      <c r="I24" s="231"/>
      <c r="J24" s="232"/>
      <c r="K24" s="240"/>
      <c r="L24" s="65">
        <v>1</v>
      </c>
      <c r="M24" s="65" t="s">
        <v>6</v>
      </c>
      <c r="N24" s="65">
        <v>0</v>
      </c>
      <c r="O24" s="240"/>
      <c r="P24" s="232"/>
      <c r="Q24" s="238"/>
      <c r="R24" s="226"/>
      <c r="S24" s="227"/>
      <c r="T24" s="227"/>
      <c r="U24" s="227"/>
      <c r="V24" s="228"/>
      <c r="W24" s="244"/>
      <c r="X24" s="245"/>
      <c r="Y24" s="245"/>
      <c r="Z24" s="245"/>
      <c r="AA24" s="246"/>
      <c r="AB24" s="244"/>
      <c r="AC24" s="245"/>
      <c r="AD24" s="246"/>
      <c r="AE24" s="37"/>
    </row>
    <row r="25" spans="1:31" ht="17.100000000000001" customHeight="1" x14ac:dyDescent="0.25">
      <c r="A25" s="217">
        <v>4</v>
      </c>
      <c r="B25" s="219">
        <v>0.5625</v>
      </c>
      <c r="C25" s="220"/>
      <c r="D25" s="223" t="str">
        <f>B7</f>
        <v>U.F.C.DREAM</v>
      </c>
      <c r="E25" s="224"/>
      <c r="F25" s="224"/>
      <c r="G25" s="224"/>
      <c r="H25" s="225"/>
      <c r="I25" s="229">
        <f>IF(L25:L26="","",(L25+L26))</f>
        <v>2</v>
      </c>
      <c r="J25" s="230"/>
      <c r="K25" s="239" t="s">
        <v>7</v>
      </c>
      <c r="L25" s="63">
        <v>0</v>
      </c>
      <c r="M25" s="63" t="s">
        <v>6</v>
      </c>
      <c r="N25" s="63">
        <v>3</v>
      </c>
      <c r="O25" s="239" t="s">
        <v>8</v>
      </c>
      <c r="P25" s="230">
        <f>IF(N25:N26="","",(N25+N26))</f>
        <v>4</v>
      </c>
      <c r="Q25" s="237"/>
      <c r="R25" s="223" t="str">
        <f>B9</f>
        <v>山梨SSS</v>
      </c>
      <c r="S25" s="224"/>
      <c r="T25" s="224"/>
      <c r="U25" s="224"/>
      <c r="V25" s="225"/>
      <c r="W25" s="241" t="str">
        <f>B13</f>
        <v>エルフシュリット一宮U-12</v>
      </c>
      <c r="X25" s="242"/>
      <c r="Y25" s="242"/>
      <c r="Z25" s="242"/>
      <c r="AA25" s="243"/>
      <c r="AB25" s="241" t="str">
        <f>B5</f>
        <v>塩山SSS</v>
      </c>
      <c r="AC25" s="242"/>
      <c r="AD25" s="243"/>
      <c r="AE25" s="37"/>
    </row>
    <row r="26" spans="1:31" ht="17.100000000000001" customHeight="1" x14ac:dyDescent="0.25">
      <c r="A26" s="218"/>
      <c r="B26" s="221"/>
      <c r="C26" s="222"/>
      <c r="D26" s="226"/>
      <c r="E26" s="227"/>
      <c r="F26" s="227"/>
      <c r="G26" s="227"/>
      <c r="H26" s="228"/>
      <c r="I26" s="231"/>
      <c r="J26" s="232"/>
      <c r="K26" s="240"/>
      <c r="L26" s="65">
        <v>2</v>
      </c>
      <c r="M26" s="65" t="s">
        <v>6</v>
      </c>
      <c r="N26" s="65">
        <v>1</v>
      </c>
      <c r="O26" s="240"/>
      <c r="P26" s="232"/>
      <c r="Q26" s="238"/>
      <c r="R26" s="226"/>
      <c r="S26" s="227"/>
      <c r="T26" s="227"/>
      <c r="U26" s="227"/>
      <c r="V26" s="228"/>
      <c r="W26" s="244"/>
      <c r="X26" s="245"/>
      <c r="Y26" s="245"/>
      <c r="Z26" s="245"/>
      <c r="AA26" s="246"/>
      <c r="AB26" s="244"/>
      <c r="AC26" s="245"/>
      <c r="AD26" s="246"/>
      <c r="AE26" s="37"/>
    </row>
    <row r="27" spans="1:31" ht="17.100000000000001" customHeight="1" x14ac:dyDescent="0.25">
      <c r="A27" s="217">
        <v>5</v>
      </c>
      <c r="B27" s="219">
        <v>0.61111111111111116</v>
      </c>
      <c r="C27" s="220"/>
      <c r="D27" s="223" t="str">
        <f>B13</f>
        <v>エルフシュリット一宮U-12</v>
      </c>
      <c r="E27" s="224"/>
      <c r="F27" s="224"/>
      <c r="G27" s="224"/>
      <c r="H27" s="225"/>
      <c r="I27" s="229">
        <f>IF(L27:L28="","",(L27+L28))</f>
        <v>1</v>
      </c>
      <c r="J27" s="230"/>
      <c r="K27" s="233" t="s">
        <v>7</v>
      </c>
      <c r="L27" s="62">
        <v>1</v>
      </c>
      <c r="M27" s="63" t="s">
        <v>6</v>
      </c>
      <c r="N27" s="62">
        <v>0</v>
      </c>
      <c r="O27" s="235" t="s">
        <v>8</v>
      </c>
      <c r="P27" s="230">
        <f>IF(N27:N28="","",(N27+N28))</f>
        <v>0</v>
      </c>
      <c r="Q27" s="237"/>
      <c r="R27" s="223" t="str">
        <f>B11</f>
        <v>FCラーゴヴェルデ</v>
      </c>
      <c r="S27" s="224"/>
      <c r="T27" s="224"/>
      <c r="U27" s="224"/>
      <c r="V27" s="225"/>
      <c r="W27" s="241" t="str">
        <f>B7</f>
        <v>U.F.C.DREAM</v>
      </c>
      <c r="X27" s="242"/>
      <c r="Y27" s="242"/>
      <c r="Z27" s="242"/>
      <c r="AA27" s="243"/>
      <c r="AB27" s="241" t="str">
        <f>B9</f>
        <v>山梨SSS</v>
      </c>
      <c r="AC27" s="242"/>
      <c r="AD27" s="243"/>
      <c r="AE27" s="37"/>
    </row>
    <row r="28" spans="1:31" ht="17.100000000000001" customHeight="1" x14ac:dyDescent="0.25">
      <c r="A28" s="218"/>
      <c r="B28" s="221"/>
      <c r="C28" s="222"/>
      <c r="D28" s="226"/>
      <c r="E28" s="227"/>
      <c r="F28" s="227"/>
      <c r="G28" s="227"/>
      <c r="H28" s="228"/>
      <c r="I28" s="231"/>
      <c r="J28" s="232"/>
      <c r="K28" s="234"/>
      <c r="L28" s="64">
        <v>0</v>
      </c>
      <c r="M28" s="65" t="s">
        <v>6</v>
      </c>
      <c r="N28" s="64">
        <v>0</v>
      </c>
      <c r="O28" s="236"/>
      <c r="P28" s="232"/>
      <c r="Q28" s="238"/>
      <c r="R28" s="226"/>
      <c r="S28" s="227"/>
      <c r="T28" s="227"/>
      <c r="U28" s="227"/>
      <c r="V28" s="228"/>
      <c r="W28" s="244"/>
      <c r="X28" s="245"/>
      <c r="Y28" s="245"/>
      <c r="Z28" s="245"/>
      <c r="AA28" s="246"/>
      <c r="AB28" s="244"/>
      <c r="AC28" s="245"/>
      <c r="AD28" s="246"/>
      <c r="AE28" s="37"/>
    </row>
    <row r="29" spans="1:31" ht="8.25" customHeight="1" x14ac:dyDescent="0.2">
      <c r="A29" s="39"/>
      <c r="B29" s="175"/>
      <c r="C29" s="175"/>
      <c r="D29" s="175"/>
      <c r="E29" s="175"/>
      <c r="F29" s="175"/>
      <c r="G29" s="175"/>
      <c r="H29" s="175"/>
      <c r="I29" s="40"/>
      <c r="K29" s="39"/>
      <c r="M29" s="41"/>
      <c r="O29" s="39"/>
      <c r="P29" s="40"/>
      <c r="R29" s="42"/>
      <c r="S29" s="42"/>
      <c r="T29" s="42"/>
      <c r="U29" s="42"/>
      <c r="V29" s="42"/>
    </row>
    <row r="30" spans="1:31" ht="8.25" customHeight="1" x14ac:dyDescent="0.2">
      <c r="B30" s="178"/>
      <c r="C30" s="178"/>
      <c r="D30" s="178"/>
      <c r="E30" s="178"/>
      <c r="F30" s="178"/>
      <c r="G30" s="178"/>
      <c r="H30" s="178"/>
    </row>
    <row r="31" spans="1:31" ht="17.100000000000001" customHeight="1" x14ac:dyDescent="0.2">
      <c r="A31" s="247" t="s">
        <v>0</v>
      </c>
      <c r="B31" s="210" t="str">
        <f>K2</f>
        <v>2月15日(日)</v>
      </c>
      <c r="C31" s="176"/>
      <c r="D31" s="214" t="str">
        <f>D17</f>
        <v>Ｊ</v>
      </c>
      <c r="E31" s="215"/>
      <c r="F31" s="215" t="s">
        <v>2</v>
      </c>
      <c r="G31" s="215"/>
      <c r="H31" s="215"/>
      <c r="I31" s="215" t="s">
        <v>1</v>
      </c>
      <c r="J31" s="215"/>
      <c r="K31" s="215"/>
      <c r="L31" s="248" t="s">
        <v>217</v>
      </c>
      <c r="M31" s="248"/>
      <c r="N31" s="248"/>
      <c r="O31" s="248"/>
      <c r="P31" s="248"/>
      <c r="Q31" s="248"/>
      <c r="R31" s="248"/>
      <c r="S31" s="248"/>
      <c r="T31" s="248"/>
      <c r="U31" s="248"/>
      <c r="V31" s="249"/>
      <c r="W31" s="182" t="str">
        <f>W17</f>
        <v>主審</v>
      </c>
      <c r="X31" s="182"/>
      <c r="Y31" s="247"/>
      <c r="Z31" s="247"/>
      <c r="AA31" s="247"/>
      <c r="AB31" s="182" t="str">
        <f>AB17</f>
        <v>補助審</v>
      </c>
      <c r="AC31" s="182"/>
      <c r="AD31" s="182"/>
      <c r="AE31" s="37"/>
    </row>
    <row r="32" spans="1:31" ht="17.100000000000001" customHeight="1" x14ac:dyDescent="0.2">
      <c r="A32" s="247"/>
      <c r="B32" s="177"/>
      <c r="C32" s="179"/>
      <c r="D32" s="185"/>
      <c r="E32" s="216"/>
      <c r="F32" s="216"/>
      <c r="G32" s="216"/>
      <c r="H32" s="216"/>
      <c r="I32" s="216"/>
      <c r="J32" s="216"/>
      <c r="K32" s="216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1"/>
      <c r="W32" s="182"/>
      <c r="X32" s="182"/>
      <c r="Y32" s="247"/>
      <c r="Z32" s="247"/>
      <c r="AA32" s="247"/>
      <c r="AB32" s="182"/>
      <c r="AC32" s="182"/>
      <c r="AD32" s="182"/>
      <c r="AE32" s="37"/>
    </row>
    <row r="33" spans="1:31" ht="17.100000000000001" customHeight="1" x14ac:dyDescent="0.25">
      <c r="A33" s="252">
        <v>1</v>
      </c>
      <c r="B33" s="219">
        <v>0.41666666666666669</v>
      </c>
      <c r="C33" s="220"/>
      <c r="D33" s="253" t="str">
        <f>B5</f>
        <v>塩山SSS</v>
      </c>
      <c r="E33" s="253"/>
      <c r="F33" s="253"/>
      <c r="G33" s="253"/>
      <c r="H33" s="253"/>
      <c r="I33" s="229" t="str">
        <f>IF(L33:L34="","",(L33+L34))</f>
        <v/>
      </c>
      <c r="J33" s="230"/>
      <c r="K33" s="233" t="s">
        <v>7</v>
      </c>
      <c r="L33" s="62"/>
      <c r="M33" s="63" t="s">
        <v>6</v>
      </c>
      <c r="N33" s="62"/>
      <c r="O33" s="235" t="s">
        <v>8</v>
      </c>
      <c r="P33" s="230" t="str">
        <f>IF(N33:N34="","",(N33+N34))</f>
        <v/>
      </c>
      <c r="Q33" s="237"/>
      <c r="R33" s="253" t="str">
        <f>B9</f>
        <v>山梨SSS</v>
      </c>
      <c r="S33" s="253"/>
      <c r="T33" s="253"/>
      <c r="U33" s="253"/>
      <c r="V33" s="253"/>
      <c r="W33" s="255" t="str">
        <f>B7</f>
        <v>U.F.C.DREAM</v>
      </c>
      <c r="X33" s="255"/>
      <c r="Y33" s="256"/>
      <c r="Z33" s="256"/>
      <c r="AA33" s="256"/>
      <c r="AB33" s="255" t="str">
        <f>B13</f>
        <v>エルフシュリット一宮U-12</v>
      </c>
      <c r="AC33" s="255"/>
      <c r="AD33" s="255"/>
      <c r="AE33" s="37"/>
    </row>
    <row r="34" spans="1:31" ht="17.100000000000001" customHeight="1" x14ac:dyDescent="0.25">
      <c r="A34" s="252"/>
      <c r="B34" s="221"/>
      <c r="C34" s="222"/>
      <c r="D34" s="254"/>
      <c r="E34" s="254"/>
      <c r="F34" s="254"/>
      <c r="G34" s="254"/>
      <c r="H34" s="254"/>
      <c r="I34" s="231"/>
      <c r="J34" s="232"/>
      <c r="K34" s="234"/>
      <c r="L34" s="64"/>
      <c r="M34" s="65" t="s">
        <v>6</v>
      </c>
      <c r="N34" s="64"/>
      <c r="O34" s="236"/>
      <c r="P34" s="232"/>
      <c r="Q34" s="238"/>
      <c r="R34" s="254"/>
      <c r="S34" s="254"/>
      <c r="T34" s="254"/>
      <c r="U34" s="254"/>
      <c r="V34" s="254"/>
      <c r="W34" s="255"/>
      <c r="X34" s="255"/>
      <c r="Y34" s="256"/>
      <c r="Z34" s="256"/>
      <c r="AA34" s="256"/>
      <c r="AB34" s="255"/>
      <c r="AC34" s="255"/>
      <c r="AD34" s="255"/>
      <c r="AE34" s="37"/>
    </row>
    <row r="35" spans="1:31" ht="17.100000000000001" customHeight="1" x14ac:dyDescent="0.25">
      <c r="A35" s="252">
        <v>2</v>
      </c>
      <c r="B35" s="219">
        <v>0.45833333333333331</v>
      </c>
      <c r="C35" s="220"/>
      <c r="D35" s="254" t="str">
        <f>B11</f>
        <v>FCラーゴヴェルデ</v>
      </c>
      <c r="E35" s="254"/>
      <c r="F35" s="254"/>
      <c r="G35" s="254"/>
      <c r="H35" s="254"/>
      <c r="I35" s="229" t="str">
        <f>IF(L35:L36="","",(L35+L36))</f>
        <v/>
      </c>
      <c r="J35" s="230"/>
      <c r="K35" s="233" t="s">
        <v>7</v>
      </c>
      <c r="L35" s="62"/>
      <c r="M35" s="63" t="s">
        <v>6</v>
      </c>
      <c r="N35" s="62"/>
      <c r="O35" s="235" t="s">
        <v>8</v>
      </c>
      <c r="P35" s="230" t="str">
        <f>IF(N35:N36="","",(N35+N36))</f>
        <v/>
      </c>
      <c r="Q35" s="237"/>
      <c r="R35" s="254" t="str">
        <f>B7</f>
        <v>U.F.C.DREAM</v>
      </c>
      <c r="S35" s="254"/>
      <c r="T35" s="254"/>
      <c r="U35" s="254"/>
      <c r="V35" s="254"/>
      <c r="W35" s="255" t="str">
        <f>B9</f>
        <v>山梨SSS</v>
      </c>
      <c r="X35" s="255"/>
      <c r="Y35" s="256"/>
      <c r="Z35" s="256"/>
      <c r="AA35" s="256"/>
      <c r="AB35" s="255" t="str">
        <f>D33</f>
        <v>塩山SSS</v>
      </c>
      <c r="AC35" s="255"/>
      <c r="AD35" s="255"/>
      <c r="AE35" s="37"/>
    </row>
    <row r="36" spans="1:31" ht="17.100000000000001" customHeight="1" x14ac:dyDescent="0.25">
      <c r="A36" s="252"/>
      <c r="B36" s="221"/>
      <c r="C36" s="222"/>
      <c r="D36" s="254"/>
      <c r="E36" s="254"/>
      <c r="F36" s="254"/>
      <c r="G36" s="254"/>
      <c r="H36" s="254"/>
      <c r="I36" s="231"/>
      <c r="J36" s="232"/>
      <c r="K36" s="234"/>
      <c r="L36" s="64"/>
      <c r="M36" s="65" t="s">
        <v>6</v>
      </c>
      <c r="N36" s="64"/>
      <c r="O36" s="236"/>
      <c r="P36" s="232"/>
      <c r="Q36" s="238"/>
      <c r="R36" s="254"/>
      <c r="S36" s="254"/>
      <c r="T36" s="254"/>
      <c r="U36" s="254"/>
      <c r="V36" s="254"/>
      <c r="W36" s="255"/>
      <c r="X36" s="255"/>
      <c r="Y36" s="256"/>
      <c r="Z36" s="256"/>
      <c r="AA36" s="256"/>
      <c r="AB36" s="255"/>
      <c r="AC36" s="255"/>
      <c r="AD36" s="255"/>
      <c r="AE36" s="37"/>
    </row>
    <row r="37" spans="1:31" ht="17.100000000000001" customHeight="1" x14ac:dyDescent="0.25">
      <c r="A37" s="252">
        <v>3</v>
      </c>
      <c r="B37" s="219">
        <v>0.5</v>
      </c>
      <c r="C37" s="220"/>
      <c r="D37" s="254" t="str">
        <f>B13</f>
        <v>エルフシュリット一宮U-12</v>
      </c>
      <c r="E37" s="254"/>
      <c r="F37" s="254"/>
      <c r="G37" s="254"/>
      <c r="H37" s="254"/>
      <c r="I37" s="229" t="str">
        <f>IF(L37:L38="","",(L37+L38))</f>
        <v/>
      </c>
      <c r="J37" s="230"/>
      <c r="K37" s="239" t="s">
        <v>7</v>
      </c>
      <c r="L37" s="63"/>
      <c r="M37" s="63" t="s">
        <v>6</v>
      </c>
      <c r="N37" s="63"/>
      <c r="O37" s="239" t="s">
        <v>8</v>
      </c>
      <c r="P37" s="230" t="str">
        <f>IF(N37:N38="","",(N37+N38))</f>
        <v/>
      </c>
      <c r="Q37" s="237"/>
      <c r="R37" s="254" t="str">
        <f>B9</f>
        <v>山梨SSS</v>
      </c>
      <c r="S37" s="254"/>
      <c r="T37" s="254"/>
      <c r="U37" s="254"/>
      <c r="V37" s="254"/>
      <c r="W37" s="255" t="str">
        <f>D35</f>
        <v>FCラーゴヴェルデ</v>
      </c>
      <c r="X37" s="255"/>
      <c r="Y37" s="256"/>
      <c r="Z37" s="256"/>
      <c r="AA37" s="256"/>
      <c r="AB37" s="255" t="str">
        <f>B7</f>
        <v>U.F.C.DREAM</v>
      </c>
      <c r="AC37" s="255"/>
      <c r="AD37" s="255"/>
    </row>
    <row r="38" spans="1:31" ht="17.100000000000001" customHeight="1" x14ac:dyDescent="0.25">
      <c r="A38" s="252"/>
      <c r="B38" s="221"/>
      <c r="C38" s="222"/>
      <c r="D38" s="254"/>
      <c r="E38" s="254"/>
      <c r="F38" s="254"/>
      <c r="G38" s="254"/>
      <c r="H38" s="254"/>
      <c r="I38" s="231"/>
      <c r="J38" s="232"/>
      <c r="K38" s="240"/>
      <c r="L38" s="65"/>
      <c r="M38" s="65" t="s">
        <v>6</v>
      </c>
      <c r="N38" s="65"/>
      <c r="O38" s="240"/>
      <c r="P38" s="232"/>
      <c r="Q38" s="238"/>
      <c r="R38" s="254"/>
      <c r="S38" s="254"/>
      <c r="T38" s="254"/>
      <c r="U38" s="254"/>
      <c r="V38" s="254"/>
      <c r="W38" s="255"/>
      <c r="X38" s="255"/>
      <c r="Y38" s="256"/>
      <c r="Z38" s="256"/>
      <c r="AA38" s="256"/>
      <c r="AB38" s="255"/>
      <c r="AC38" s="255"/>
      <c r="AD38" s="255"/>
    </row>
    <row r="39" spans="1:31" ht="17.100000000000001" customHeight="1" x14ac:dyDescent="0.25">
      <c r="A39" s="252">
        <v>4</v>
      </c>
      <c r="B39" s="219">
        <v>0.54166666666666663</v>
      </c>
      <c r="C39" s="220"/>
      <c r="D39" s="254" t="str">
        <f>B5</f>
        <v>塩山SSS</v>
      </c>
      <c r="E39" s="254"/>
      <c r="F39" s="254"/>
      <c r="G39" s="254"/>
      <c r="H39" s="254"/>
      <c r="I39" s="229" t="str">
        <f>IF(L39:L40="","",(L39+L40))</f>
        <v/>
      </c>
      <c r="J39" s="230"/>
      <c r="K39" s="239" t="s">
        <v>7</v>
      </c>
      <c r="L39" s="66"/>
      <c r="M39" s="66" t="s">
        <v>6</v>
      </c>
      <c r="N39" s="66"/>
      <c r="O39" s="239" t="s">
        <v>8</v>
      </c>
      <c r="P39" s="230" t="str">
        <f>IF(N39:N40="","",(N39+N40))</f>
        <v/>
      </c>
      <c r="Q39" s="237"/>
      <c r="R39" s="254" t="str">
        <f>B11</f>
        <v>FCラーゴヴェルデ</v>
      </c>
      <c r="S39" s="254"/>
      <c r="T39" s="254"/>
      <c r="U39" s="254"/>
      <c r="V39" s="254"/>
      <c r="W39" s="255" t="str">
        <f>B13</f>
        <v>エルフシュリット一宮U-12</v>
      </c>
      <c r="X39" s="255"/>
      <c r="Y39" s="256"/>
      <c r="Z39" s="256"/>
      <c r="AA39" s="256"/>
      <c r="AB39" s="255" t="str">
        <f>B9</f>
        <v>山梨SSS</v>
      </c>
      <c r="AC39" s="255"/>
      <c r="AD39" s="255"/>
      <c r="AE39" s="37"/>
    </row>
    <row r="40" spans="1:31" ht="17.100000000000001" customHeight="1" x14ac:dyDescent="0.25">
      <c r="A40" s="252"/>
      <c r="B40" s="221"/>
      <c r="C40" s="222"/>
      <c r="D40" s="254"/>
      <c r="E40" s="254"/>
      <c r="F40" s="254"/>
      <c r="G40" s="254"/>
      <c r="H40" s="254"/>
      <c r="I40" s="231"/>
      <c r="J40" s="232"/>
      <c r="K40" s="240"/>
      <c r="L40" s="65"/>
      <c r="M40" s="65" t="s">
        <v>6</v>
      </c>
      <c r="N40" s="65"/>
      <c r="O40" s="240"/>
      <c r="P40" s="232"/>
      <c r="Q40" s="238"/>
      <c r="R40" s="254"/>
      <c r="S40" s="254"/>
      <c r="T40" s="254"/>
      <c r="U40" s="254"/>
      <c r="V40" s="254"/>
      <c r="W40" s="255"/>
      <c r="X40" s="255"/>
      <c r="Y40" s="256"/>
      <c r="Z40" s="256"/>
      <c r="AA40" s="256"/>
      <c r="AB40" s="255"/>
      <c r="AC40" s="255"/>
      <c r="AD40" s="255"/>
      <c r="AE40" s="37"/>
    </row>
    <row r="41" spans="1:31" ht="17.100000000000001" customHeight="1" x14ac:dyDescent="0.25">
      <c r="A41" s="252">
        <v>5</v>
      </c>
      <c r="B41" s="219">
        <v>0.58333333333333337</v>
      </c>
      <c r="C41" s="220"/>
      <c r="D41" s="254" t="str">
        <f>B7</f>
        <v>U.F.C.DREAM</v>
      </c>
      <c r="E41" s="254"/>
      <c r="F41" s="254"/>
      <c r="G41" s="254"/>
      <c r="H41" s="254"/>
      <c r="I41" s="229" t="str">
        <f>IF(L41:L42="","",(L41+L42))</f>
        <v/>
      </c>
      <c r="J41" s="230"/>
      <c r="K41" s="239" t="s">
        <v>7</v>
      </c>
      <c r="L41" s="63"/>
      <c r="M41" s="63" t="s">
        <v>6</v>
      </c>
      <c r="N41" s="63"/>
      <c r="O41" s="239" t="s">
        <v>8</v>
      </c>
      <c r="P41" s="230" t="str">
        <f>IF(N41:N42="","",(N41+N42))</f>
        <v/>
      </c>
      <c r="Q41" s="237"/>
      <c r="R41" s="254" t="str">
        <f>B13</f>
        <v>エルフシュリット一宮U-12</v>
      </c>
      <c r="S41" s="254"/>
      <c r="T41" s="254"/>
      <c r="U41" s="254"/>
      <c r="V41" s="254"/>
      <c r="W41" s="255" t="str">
        <f>D39</f>
        <v>塩山SSS</v>
      </c>
      <c r="X41" s="255"/>
      <c r="Y41" s="256"/>
      <c r="Z41" s="256"/>
      <c r="AA41" s="256"/>
      <c r="AB41" s="255" t="str">
        <f>R39</f>
        <v>FCラーゴヴェルデ</v>
      </c>
      <c r="AC41" s="255"/>
      <c r="AD41" s="255"/>
      <c r="AE41" s="37"/>
    </row>
    <row r="42" spans="1:31" ht="17.100000000000001" customHeight="1" x14ac:dyDescent="0.25">
      <c r="A42" s="252"/>
      <c r="B42" s="221"/>
      <c r="C42" s="222"/>
      <c r="D42" s="254"/>
      <c r="E42" s="254"/>
      <c r="F42" s="254"/>
      <c r="G42" s="254"/>
      <c r="H42" s="254"/>
      <c r="I42" s="231"/>
      <c r="J42" s="232"/>
      <c r="K42" s="240"/>
      <c r="L42" s="65"/>
      <c r="M42" s="65" t="s">
        <v>6</v>
      </c>
      <c r="N42" s="65"/>
      <c r="O42" s="240"/>
      <c r="P42" s="232"/>
      <c r="Q42" s="238"/>
      <c r="R42" s="254"/>
      <c r="S42" s="254"/>
      <c r="T42" s="254"/>
      <c r="U42" s="254"/>
      <c r="V42" s="254"/>
      <c r="W42" s="255"/>
      <c r="X42" s="255"/>
      <c r="Y42" s="256"/>
      <c r="Z42" s="256"/>
      <c r="AA42" s="256"/>
      <c r="AB42" s="255"/>
      <c r="AC42" s="255"/>
      <c r="AD42" s="255"/>
      <c r="AE42" s="37"/>
    </row>
    <row r="44" spans="1:31" x14ac:dyDescent="0.2">
      <c r="B44" s="39"/>
      <c r="C44" s="37"/>
      <c r="W44" s="37"/>
      <c r="X44" s="37"/>
      <c r="Y44" s="37"/>
      <c r="Z44" s="37"/>
      <c r="AA44" s="37"/>
      <c r="AB44" s="37"/>
      <c r="AC44" s="37"/>
    </row>
    <row r="45" spans="1:31" ht="13.9" x14ac:dyDescent="0.2">
      <c r="B45" s="39"/>
      <c r="C45" s="39"/>
      <c r="D45" s="42"/>
      <c r="E45" s="42"/>
      <c r="F45" s="42"/>
      <c r="G45" s="42"/>
      <c r="H45" s="42"/>
      <c r="K45" s="39"/>
      <c r="M45" s="41"/>
      <c r="O45" s="39"/>
      <c r="P45" s="40"/>
    </row>
    <row r="46" spans="1:31" ht="13.5" customHeight="1" x14ac:dyDescent="0.2">
      <c r="B46" s="39"/>
      <c r="C46" s="43"/>
      <c r="D46" s="44"/>
      <c r="E46" s="42"/>
      <c r="F46" s="42"/>
      <c r="G46" s="42"/>
      <c r="H46" s="42"/>
      <c r="I46" s="40"/>
      <c r="K46" s="39"/>
      <c r="M46" s="41"/>
      <c r="O46" s="39"/>
      <c r="P46" s="40"/>
    </row>
    <row r="47" spans="1:31" ht="13.9" x14ac:dyDescent="0.2">
      <c r="B47" s="39"/>
      <c r="C47" s="45"/>
      <c r="D47" s="46"/>
      <c r="E47" s="47"/>
      <c r="F47" s="47"/>
      <c r="G47" s="47"/>
      <c r="H47" s="47"/>
      <c r="I47" s="48"/>
      <c r="J47" s="49"/>
      <c r="K47" s="50"/>
      <c r="M47" s="41"/>
      <c r="O47" s="39"/>
      <c r="P47" s="51"/>
      <c r="Q47" s="52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</row>
    <row r="48" spans="1:31" ht="13.9" x14ac:dyDescent="0.2">
      <c r="B48" s="39"/>
      <c r="C48" s="37"/>
      <c r="D48" s="47"/>
      <c r="E48" s="47"/>
      <c r="F48" s="47"/>
      <c r="G48" s="47"/>
      <c r="H48" s="47"/>
      <c r="I48" s="49"/>
      <c r="J48" s="49"/>
      <c r="K48" s="50"/>
      <c r="M48" s="41"/>
      <c r="O48" s="39"/>
      <c r="P48" s="51"/>
      <c r="Q48" s="52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</row>
    <row r="49" spans="2:29" ht="13.9" x14ac:dyDescent="0.2">
      <c r="B49" s="39"/>
      <c r="C49" s="45"/>
      <c r="D49" s="46"/>
      <c r="E49" s="47"/>
      <c r="F49" s="47"/>
      <c r="G49" s="47"/>
      <c r="H49" s="47"/>
      <c r="I49" s="48"/>
      <c r="J49" s="49"/>
      <c r="K49" s="50"/>
      <c r="M49" s="41"/>
      <c r="O49" s="39"/>
      <c r="P49" s="51"/>
      <c r="Q49" s="52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</row>
    <row r="50" spans="2:29" ht="13.9" x14ac:dyDescent="0.2">
      <c r="B50" s="39"/>
      <c r="C50" s="37"/>
      <c r="D50" s="47"/>
      <c r="E50" s="47"/>
      <c r="F50" s="47"/>
      <c r="G50" s="47"/>
      <c r="H50" s="47"/>
      <c r="I50" s="49"/>
      <c r="J50" s="49"/>
      <c r="K50" s="50"/>
      <c r="M50" s="41"/>
      <c r="O50" s="39"/>
      <c r="P50" s="51"/>
      <c r="Q50" s="52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</row>
  </sheetData>
  <protectedRanges>
    <protectedRange password="C4D3" sqref="D5:R5 D7:R7 D9:R9 D11:R11 D13:R13" name="関数データ保護"/>
  </protectedRanges>
  <mergeCells count="199">
    <mergeCell ref="C1:AC1"/>
    <mergeCell ref="A2:B2"/>
    <mergeCell ref="C2:E2"/>
    <mergeCell ref="P2:W2"/>
    <mergeCell ref="B3:C4"/>
    <mergeCell ref="D3:F4"/>
    <mergeCell ref="G3:I4"/>
    <mergeCell ref="J3:L4"/>
    <mergeCell ref="M3:O4"/>
    <mergeCell ref="P3:R4"/>
    <mergeCell ref="S3:V4"/>
    <mergeCell ref="W3:Y4"/>
    <mergeCell ref="Z3:AB4"/>
    <mergeCell ref="F2:J2"/>
    <mergeCell ref="K2:O2"/>
    <mergeCell ref="AD3:AD4"/>
    <mergeCell ref="A5:A6"/>
    <mergeCell ref="B5:C6"/>
    <mergeCell ref="D5:F6"/>
    <mergeCell ref="G5:I5"/>
    <mergeCell ref="J5:L5"/>
    <mergeCell ref="AD5:AD6"/>
    <mergeCell ref="AE5:AE6"/>
    <mergeCell ref="A7:A8"/>
    <mergeCell ref="B7:C8"/>
    <mergeCell ref="D7:F7"/>
    <mergeCell ref="G7:I8"/>
    <mergeCell ref="J7:L7"/>
    <mergeCell ref="M7:O7"/>
    <mergeCell ref="P7:R7"/>
    <mergeCell ref="S7:V8"/>
    <mergeCell ref="M5:O5"/>
    <mergeCell ref="P5:R5"/>
    <mergeCell ref="S5:V6"/>
    <mergeCell ref="W5:Y6"/>
    <mergeCell ref="Z5:AB6"/>
    <mergeCell ref="AC5:AC6"/>
    <mergeCell ref="W7:Y8"/>
    <mergeCell ref="Z7:AB8"/>
    <mergeCell ref="M9:O9"/>
    <mergeCell ref="P9:R9"/>
    <mergeCell ref="S9:V10"/>
    <mergeCell ref="AC7:AC8"/>
    <mergeCell ref="AD7:AD8"/>
    <mergeCell ref="AE7:AE8"/>
    <mergeCell ref="A9:A10"/>
    <mergeCell ref="B9:C10"/>
    <mergeCell ref="D9:F9"/>
    <mergeCell ref="G9:I9"/>
    <mergeCell ref="J9:L10"/>
    <mergeCell ref="AD9:AD10"/>
    <mergeCell ref="AE9:AE10"/>
    <mergeCell ref="W9:Y10"/>
    <mergeCell ref="Z9:AB10"/>
    <mergeCell ref="AC9:AC10"/>
    <mergeCell ref="W11:Y12"/>
    <mergeCell ref="Z11:AB12"/>
    <mergeCell ref="AC11:AC12"/>
    <mergeCell ref="AD11:AD12"/>
    <mergeCell ref="AE11:AE12"/>
    <mergeCell ref="A13:A14"/>
    <mergeCell ref="B13:C14"/>
    <mergeCell ref="D13:F13"/>
    <mergeCell ref="G13:I13"/>
    <mergeCell ref="J13:L13"/>
    <mergeCell ref="AD13:AD14"/>
    <mergeCell ref="AE13:AE14"/>
    <mergeCell ref="AC13:AC14"/>
    <mergeCell ref="A11:A12"/>
    <mergeCell ref="B11:C12"/>
    <mergeCell ref="D11:F11"/>
    <mergeCell ref="G11:I11"/>
    <mergeCell ref="J11:L11"/>
    <mergeCell ref="M11:O12"/>
    <mergeCell ref="P11:R11"/>
    <mergeCell ref="S11:V12"/>
    <mergeCell ref="B16:H16"/>
    <mergeCell ref="A17:A18"/>
    <mergeCell ref="B17:C18"/>
    <mergeCell ref="D17:E18"/>
    <mergeCell ref="F17:H18"/>
    <mergeCell ref="I17:K18"/>
    <mergeCell ref="L17:V18"/>
    <mergeCell ref="W17:AA18"/>
    <mergeCell ref="M13:O13"/>
    <mergeCell ref="P13:R14"/>
    <mergeCell ref="S13:V14"/>
    <mergeCell ref="W13:Y14"/>
    <mergeCell ref="Z13:AB14"/>
    <mergeCell ref="AB17:AD18"/>
    <mergeCell ref="AB19:AD20"/>
    <mergeCell ref="A21:A22"/>
    <mergeCell ref="B21:C22"/>
    <mergeCell ref="D21:H22"/>
    <mergeCell ref="I21:J22"/>
    <mergeCell ref="K21:K22"/>
    <mergeCell ref="O21:O22"/>
    <mergeCell ref="P21:Q22"/>
    <mergeCell ref="R21:V22"/>
    <mergeCell ref="W21:AA22"/>
    <mergeCell ref="AB21:AD22"/>
    <mergeCell ref="A19:A20"/>
    <mergeCell ref="B19:C20"/>
    <mergeCell ref="D19:H20"/>
    <mergeCell ref="I19:J20"/>
    <mergeCell ref="K19:K20"/>
    <mergeCell ref="O19:O20"/>
    <mergeCell ref="P19:Q20"/>
    <mergeCell ref="R19:V20"/>
    <mergeCell ref="W19:AA20"/>
    <mergeCell ref="AB23:AD24"/>
    <mergeCell ref="A25:A26"/>
    <mergeCell ref="B25:C26"/>
    <mergeCell ref="D25:H26"/>
    <mergeCell ref="I25:J26"/>
    <mergeCell ref="K25:K26"/>
    <mergeCell ref="O25:O26"/>
    <mergeCell ref="P25:Q26"/>
    <mergeCell ref="R25:V26"/>
    <mergeCell ref="W25:AA26"/>
    <mergeCell ref="AB25:AD26"/>
    <mergeCell ref="A23:A24"/>
    <mergeCell ref="B23:C24"/>
    <mergeCell ref="D23:H24"/>
    <mergeCell ref="I23:J24"/>
    <mergeCell ref="K23:K24"/>
    <mergeCell ref="O23:O24"/>
    <mergeCell ref="P23:Q24"/>
    <mergeCell ref="R23:V24"/>
    <mergeCell ref="W23:AA24"/>
    <mergeCell ref="AB27:AD28"/>
    <mergeCell ref="B29:H30"/>
    <mergeCell ref="A31:A32"/>
    <mergeCell ref="B31:C32"/>
    <mergeCell ref="D31:E32"/>
    <mergeCell ref="F31:H32"/>
    <mergeCell ref="I31:K32"/>
    <mergeCell ref="L31:V32"/>
    <mergeCell ref="W31:AA32"/>
    <mergeCell ref="AB31:AD32"/>
    <mergeCell ref="A27:A28"/>
    <mergeCell ref="B27:C28"/>
    <mergeCell ref="D27:H28"/>
    <mergeCell ref="I27:J28"/>
    <mergeCell ref="K27:K28"/>
    <mergeCell ref="O27:O28"/>
    <mergeCell ref="P27:Q28"/>
    <mergeCell ref="R27:V28"/>
    <mergeCell ref="W27:AA28"/>
    <mergeCell ref="AB33:AD34"/>
    <mergeCell ref="A35:A36"/>
    <mergeCell ref="B35:C36"/>
    <mergeCell ref="D35:H36"/>
    <mergeCell ref="I35:J36"/>
    <mergeCell ref="K35:K36"/>
    <mergeCell ref="O35:O36"/>
    <mergeCell ref="A33:A34"/>
    <mergeCell ref="B33:C34"/>
    <mergeCell ref="D33:H34"/>
    <mergeCell ref="I33:J34"/>
    <mergeCell ref="K33:K34"/>
    <mergeCell ref="O33:O34"/>
    <mergeCell ref="P35:Q36"/>
    <mergeCell ref="R35:V36"/>
    <mergeCell ref="W35:AA36"/>
    <mergeCell ref="AB35:AD36"/>
    <mergeCell ref="I37:J38"/>
    <mergeCell ref="K37:K38"/>
    <mergeCell ref="O37:O38"/>
    <mergeCell ref="P37:Q38"/>
    <mergeCell ref="R37:V38"/>
    <mergeCell ref="W37:AA38"/>
    <mergeCell ref="P33:Q34"/>
    <mergeCell ref="R33:V34"/>
    <mergeCell ref="W33:AA34"/>
    <mergeCell ref="AB37:AD38"/>
    <mergeCell ref="A39:A40"/>
    <mergeCell ref="B39:C40"/>
    <mergeCell ref="D39:H40"/>
    <mergeCell ref="I39:J40"/>
    <mergeCell ref="K39:K40"/>
    <mergeCell ref="O39:O40"/>
    <mergeCell ref="P41:Q42"/>
    <mergeCell ref="R41:V42"/>
    <mergeCell ref="W41:AA42"/>
    <mergeCell ref="AB41:AD42"/>
    <mergeCell ref="P39:Q40"/>
    <mergeCell ref="R39:V40"/>
    <mergeCell ref="W39:AA40"/>
    <mergeCell ref="AB39:AD40"/>
    <mergeCell ref="A41:A42"/>
    <mergeCell ref="B41:C42"/>
    <mergeCell ref="D41:H42"/>
    <mergeCell ref="I41:J42"/>
    <mergeCell ref="K41:K42"/>
    <mergeCell ref="O41:O42"/>
    <mergeCell ref="A37:A38"/>
    <mergeCell ref="B37:C38"/>
    <mergeCell ref="D37:H38"/>
  </mergeCells>
  <phoneticPr fontId="10"/>
  <conditionalFormatting sqref="S5 W5 Z5 AC5:AD14 S7 W7 Z7 S9 W9 Z9 S11 W11 Z11 S13 W13 Z13">
    <cfRule type="expression" dxfId="2" priority="1">
      <formula>$I$27=""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horizontalDpi="4294967293" verticalDpi="1200" r:id="rId1"/>
  <headerFooter alignWithMargins="0">
    <oddHeader xml:space="preserve">&amp;C&amp;"ＭＳ Ｐゴシック,太字"&amp;16 </oddHeader>
    <oddFooter>&amp;C&amp;12試合結果・警告退場は日程終了後直ちに4種広報部宛ご報告ください。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948B6-A595-4E4E-892F-8DC77D420A18}">
  <sheetPr>
    <tabColor rgb="FF66FFFF"/>
    <pageSetUpPr fitToPage="1"/>
  </sheetPr>
  <dimension ref="A1:AE50"/>
  <sheetViews>
    <sheetView topLeftCell="A22" zoomScaleNormal="100" zoomScaleSheetLayoutView="90" workbookViewId="0">
      <selection activeCell="L33" sqref="L33"/>
    </sheetView>
  </sheetViews>
  <sheetFormatPr defaultColWidth="9" defaultRowHeight="12.4" x14ac:dyDescent="0.2"/>
  <cols>
    <col min="1" max="1" width="3.1328125" style="30" customWidth="1"/>
    <col min="2" max="2" width="3" style="30" customWidth="1"/>
    <col min="3" max="3" width="8.265625" style="30" customWidth="1"/>
    <col min="4" max="28" width="2.46484375" style="30" customWidth="1"/>
    <col min="29" max="29" width="4.73046875" style="30" customWidth="1"/>
    <col min="30" max="30" width="4.265625" style="30" customWidth="1"/>
    <col min="31" max="31" width="9.59765625" style="30" customWidth="1"/>
    <col min="32" max="49" width="2.59765625" style="30" customWidth="1"/>
    <col min="50" max="62" width="2.3984375" style="30" customWidth="1"/>
    <col min="63" max="16384" width="9" style="30"/>
  </cols>
  <sheetData>
    <row r="1" spans="1:31" s="4" customFormat="1" ht="31.9" customHeight="1" x14ac:dyDescent="0.25">
      <c r="C1" s="258" t="s">
        <v>60</v>
      </c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</row>
    <row r="2" spans="1:31" ht="34.5" customHeight="1" x14ac:dyDescent="0.2">
      <c r="A2" s="168" t="s">
        <v>132</v>
      </c>
      <c r="B2" s="168"/>
      <c r="C2" s="169" t="s">
        <v>2</v>
      </c>
      <c r="D2" s="169"/>
      <c r="E2" s="169"/>
      <c r="F2" s="259" t="s">
        <v>172</v>
      </c>
      <c r="G2" s="259"/>
      <c r="H2" s="259"/>
      <c r="I2" s="259"/>
      <c r="J2" s="259"/>
      <c r="K2" s="260" t="s">
        <v>58</v>
      </c>
      <c r="L2" s="260"/>
      <c r="M2" s="260"/>
      <c r="N2" s="260"/>
      <c r="O2" s="260"/>
      <c r="P2" s="227" t="s">
        <v>17</v>
      </c>
      <c r="Q2" s="227"/>
      <c r="R2" s="227"/>
      <c r="S2" s="227"/>
      <c r="T2" s="227"/>
      <c r="U2" s="227"/>
      <c r="V2" s="227"/>
      <c r="W2" s="227"/>
      <c r="X2" s="29"/>
      <c r="Y2" s="29"/>
      <c r="Z2" s="29"/>
      <c r="AA2" s="29"/>
      <c r="AB2" s="29"/>
      <c r="AC2" s="29"/>
      <c r="AD2" s="29"/>
    </row>
    <row r="3" spans="1:31" ht="17.100000000000001" customHeight="1" x14ac:dyDescent="0.2">
      <c r="A3" s="31"/>
      <c r="B3" s="170" t="str">
        <f>A2</f>
        <v>Ｋ</v>
      </c>
      <c r="C3" s="171"/>
      <c r="D3" s="174" t="str">
        <f>B5</f>
        <v>中道セレソン</v>
      </c>
      <c r="E3" s="175"/>
      <c r="F3" s="176"/>
      <c r="G3" s="174" t="str">
        <f>B7</f>
        <v>JFC竜王</v>
      </c>
      <c r="H3" s="175"/>
      <c r="I3" s="176"/>
      <c r="J3" s="174" t="str">
        <f>B9</f>
        <v>フォルトゥナSC</v>
      </c>
      <c r="K3" s="175"/>
      <c r="L3" s="176"/>
      <c r="M3" s="174" t="str">
        <f>B11</f>
        <v>プログレス甲府昭和</v>
      </c>
      <c r="N3" s="175"/>
      <c r="O3" s="176"/>
      <c r="P3" s="174" t="str">
        <f>B13</f>
        <v>田富SSS</v>
      </c>
      <c r="Q3" s="175"/>
      <c r="R3" s="175"/>
      <c r="S3" s="182" t="s">
        <v>4</v>
      </c>
      <c r="T3" s="182"/>
      <c r="U3" s="182"/>
      <c r="V3" s="182"/>
      <c r="W3" s="182" t="s">
        <v>5</v>
      </c>
      <c r="X3" s="182"/>
      <c r="Y3" s="182"/>
      <c r="Z3" s="182" t="s">
        <v>12</v>
      </c>
      <c r="AA3" s="182"/>
      <c r="AB3" s="182"/>
      <c r="AC3" s="32" t="s">
        <v>13</v>
      </c>
      <c r="AD3" s="180" t="s">
        <v>3</v>
      </c>
      <c r="AE3" s="33"/>
    </row>
    <row r="4" spans="1:31" ht="17.100000000000001" customHeight="1" x14ac:dyDescent="0.2">
      <c r="A4" s="34"/>
      <c r="B4" s="172"/>
      <c r="C4" s="173"/>
      <c r="D4" s="177"/>
      <c r="E4" s="178"/>
      <c r="F4" s="179"/>
      <c r="G4" s="177"/>
      <c r="H4" s="178"/>
      <c r="I4" s="179"/>
      <c r="J4" s="177"/>
      <c r="K4" s="178"/>
      <c r="L4" s="179"/>
      <c r="M4" s="177"/>
      <c r="N4" s="178"/>
      <c r="O4" s="179"/>
      <c r="P4" s="177"/>
      <c r="Q4" s="178"/>
      <c r="R4" s="178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35" t="s">
        <v>14</v>
      </c>
      <c r="AD4" s="180"/>
      <c r="AE4" s="33"/>
    </row>
    <row r="5" spans="1:31" ht="17.100000000000001" customHeight="1" x14ac:dyDescent="0.2">
      <c r="A5" s="196">
        <v>1</v>
      </c>
      <c r="B5" s="183" t="s">
        <v>156</v>
      </c>
      <c r="C5" s="184"/>
      <c r="D5" s="198"/>
      <c r="E5" s="199"/>
      <c r="F5" s="200"/>
      <c r="G5" s="201" t="str">
        <f>IF(G6="","",IF(G6=I6,"△",IF(G6&gt;I6,"○","●")))</f>
        <v>○</v>
      </c>
      <c r="H5" s="202"/>
      <c r="I5" s="203"/>
      <c r="J5" s="201" t="str">
        <f>IF(J6="","",IF(J6=L6,"△",IF(J6&gt;L6,"○","●")))</f>
        <v/>
      </c>
      <c r="K5" s="202"/>
      <c r="L5" s="203"/>
      <c r="M5" s="201" t="str">
        <f>IF(M6="","",IF(M6=O6,"△",IF(M6&gt;O6,"○","●")))</f>
        <v/>
      </c>
      <c r="N5" s="202"/>
      <c r="O5" s="203"/>
      <c r="P5" s="201" t="str">
        <f>IF(P6="","",IF(P6=R6,"△",IF(P6&gt;R6,"○","●")))</f>
        <v>○</v>
      </c>
      <c r="Q5" s="202"/>
      <c r="R5" s="203"/>
      <c r="S5" s="182">
        <f>COUNTIF(D5:R5,"○")*3+COUNTIF(D5:R5,"△")</f>
        <v>6</v>
      </c>
      <c r="T5" s="182"/>
      <c r="U5" s="182"/>
      <c r="V5" s="182"/>
      <c r="W5" s="206">
        <f>SUM($F$5:$F$14)</f>
        <v>20</v>
      </c>
      <c r="X5" s="206"/>
      <c r="Y5" s="206"/>
      <c r="Z5" s="206">
        <f>SUM($D$5:$D$14)</f>
        <v>1</v>
      </c>
      <c r="AA5" s="206"/>
      <c r="AB5" s="206"/>
      <c r="AC5" s="204">
        <f>W5-Z5</f>
        <v>19</v>
      </c>
      <c r="AD5" s="180">
        <f>RANK(AE5,$AE$5:$AE$14)</f>
        <v>1</v>
      </c>
      <c r="AE5" s="181">
        <f>10000*S5+100*AC5+W5</f>
        <v>61920</v>
      </c>
    </row>
    <row r="6" spans="1:31" ht="17.100000000000001" customHeight="1" x14ac:dyDescent="0.2">
      <c r="A6" s="197"/>
      <c r="B6" s="185"/>
      <c r="C6" s="186"/>
      <c r="D6" s="193"/>
      <c r="E6" s="194"/>
      <c r="F6" s="195"/>
      <c r="G6" s="53">
        <f>I19</f>
        <v>10</v>
      </c>
      <c r="H6" s="54" t="s">
        <v>6</v>
      </c>
      <c r="I6" s="55">
        <f>P19</f>
        <v>0</v>
      </c>
      <c r="J6" s="53" t="str">
        <f>I33</f>
        <v/>
      </c>
      <c r="K6" s="54" t="s">
        <v>6</v>
      </c>
      <c r="L6" s="55" t="str">
        <f>P33</f>
        <v/>
      </c>
      <c r="M6" s="53" t="str">
        <f>I39</f>
        <v/>
      </c>
      <c r="N6" s="54" t="s">
        <v>6</v>
      </c>
      <c r="O6" s="55" t="str">
        <f>P39</f>
        <v/>
      </c>
      <c r="P6" s="53">
        <f>P23</f>
        <v>10</v>
      </c>
      <c r="Q6" s="54" t="s">
        <v>6</v>
      </c>
      <c r="R6" s="55">
        <f>I23</f>
        <v>1</v>
      </c>
      <c r="S6" s="182"/>
      <c r="T6" s="182"/>
      <c r="U6" s="182"/>
      <c r="V6" s="182"/>
      <c r="W6" s="206"/>
      <c r="X6" s="206"/>
      <c r="Y6" s="206"/>
      <c r="Z6" s="206"/>
      <c r="AA6" s="206"/>
      <c r="AB6" s="206"/>
      <c r="AC6" s="205"/>
      <c r="AD6" s="180"/>
      <c r="AE6" s="181"/>
    </row>
    <row r="7" spans="1:31" ht="17.100000000000001" customHeight="1" x14ac:dyDescent="0.2">
      <c r="A7" s="182">
        <v>2</v>
      </c>
      <c r="B7" s="183" t="s">
        <v>100</v>
      </c>
      <c r="C7" s="184"/>
      <c r="D7" s="187" t="str">
        <f>IF(D8="","",IF(D8=F8,"△",IF(D8&gt;F8,"○","●")))</f>
        <v>●</v>
      </c>
      <c r="E7" s="188"/>
      <c r="F7" s="189"/>
      <c r="G7" s="190"/>
      <c r="H7" s="191"/>
      <c r="I7" s="192"/>
      <c r="J7" s="187" t="str">
        <f>IF(J8="","",IF(J8=L8,"△",IF(J8&gt;L8,"○","●")))</f>
        <v>●</v>
      </c>
      <c r="K7" s="188"/>
      <c r="L7" s="189"/>
      <c r="M7" s="187" t="str">
        <f>IF(M8="","",IF(M8=O8,"△",IF(M8&gt;O8,"○","●")))</f>
        <v/>
      </c>
      <c r="N7" s="188"/>
      <c r="O7" s="189"/>
      <c r="P7" s="187" t="str">
        <f>IF(P8="","",IF(P8=R8,"△",IF(P8&gt;R8,"○","●")))</f>
        <v/>
      </c>
      <c r="Q7" s="188"/>
      <c r="R7" s="189"/>
      <c r="S7" s="182">
        <f>COUNTIF(D7:R7,"○")*3+COUNTIF(D7:R7,"△")</f>
        <v>0</v>
      </c>
      <c r="T7" s="182"/>
      <c r="U7" s="182"/>
      <c r="V7" s="182"/>
      <c r="W7" s="206">
        <f>SUM($I$5:$I$14)</f>
        <v>0</v>
      </c>
      <c r="X7" s="206"/>
      <c r="Y7" s="206"/>
      <c r="Z7" s="206">
        <f>SUM($G$5:$G$15)</f>
        <v>21</v>
      </c>
      <c r="AA7" s="206"/>
      <c r="AB7" s="206"/>
      <c r="AC7" s="204">
        <f>W7-Z7</f>
        <v>-21</v>
      </c>
      <c r="AD7" s="180">
        <f>RANK(AE7,$AE$5:$AE$14)</f>
        <v>5</v>
      </c>
      <c r="AE7" s="181">
        <f>10000*S7+100*AC7+W7</f>
        <v>-2100</v>
      </c>
    </row>
    <row r="8" spans="1:31" ht="17.100000000000001" customHeight="1" x14ac:dyDescent="0.2">
      <c r="A8" s="182"/>
      <c r="B8" s="185"/>
      <c r="C8" s="186"/>
      <c r="D8" s="56">
        <f>IF(G5="","",I6)</f>
        <v>0</v>
      </c>
      <c r="E8" s="54" t="s">
        <v>6</v>
      </c>
      <c r="F8" s="57">
        <f>IF(G5="","",G6)</f>
        <v>10</v>
      </c>
      <c r="G8" s="193"/>
      <c r="H8" s="194"/>
      <c r="I8" s="195"/>
      <c r="J8" s="53">
        <f>I25</f>
        <v>0</v>
      </c>
      <c r="K8" s="54" t="s">
        <v>6</v>
      </c>
      <c r="L8" s="55">
        <f>P25</f>
        <v>11</v>
      </c>
      <c r="M8" s="53" t="str">
        <f>P35</f>
        <v/>
      </c>
      <c r="N8" s="54" t="s">
        <v>6</v>
      </c>
      <c r="O8" s="55" t="str">
        <f>I35</f>
        <v/>
      </c>
      <c r="P8" s="53" t="str">
        <f>I41</f>
        <v/>
      </c>
      <c r="Q8" s="54" t="s">
        <v>6</v>
      </c>
      <c r="R8" s="55" t="str">
        <f>P41</f>
        <v/>
      </c>
      <c r="S8" s="182"/>
      <c r="T8" s="182"/>
      <c r="U8" s="182"/>
      <c r="V8" s="182"/>
      <c r="W8" s="206"/>
      <c r="X8" s="206"/>
      <c r="Y8" s="206"/>
      <c r="Z8" s="206"/>
      <c r="AA8" s="206"/>
      <c r="AB8" s="206"/>
      <c r="AC8" s="205"/>
      <c r="AD8" s="180"/>
      <c r="AE8" s="181"/>
    </row>
    <row r="9" spans="1:31" ht="17.100000000000001" customHeight="1" x14ac:dyDescent="0.2">
      <c r="A9" s="196">
        <v>3</v>
      </c>
      <c r="B9" s="183" t="s">
        <v>101</v>
      </c>
      <c r="C9" s="184"/>
      <c r="D9" s="187" t="str">
        <f>IF(D10="","",IF(D10=F10,"△",IF(D10&gt;F10,"○","●")))</f>
        <v/>
      </c>
      <c r="E9" s="188"/>
      <c r="F9" s="189"/>
      <c r="G9" s="187" t="str">
        <f>IF(G10="","",IF(G10=I10,"△",IF(G10&gt;I10,"○","●")))</f>
        <v>○</v>
      </c>
      <c r="H9" s="188"/>
      <c r="I9" s="189"/>
      <c r="J9" s="190"/>
      <c r="K9" s="191"/>
      <c r="L9" s="192"/>
      <c r="M9" s="187" t="str">
        <f>IF(M10="","",IF(M10=O10,"△",IF(M10&gt;O10,"○","●")))</f>
        <v>●</v>
      </c>
      <c r="N9" s="188"/>
      <c r="O9" s="189"/>
      <c r="P9" s="187" t="str">
        <f>IF(P10="","",IF(P10=R10,"△",IF(P10&gt;R10,"○","●")))</f>
        <v/>
      </c>
      <c r="Q9" s="188"/>
      <c r="R9" s="189"/>
      <c r="S9" s="182">
        <f>COUNTIF(D9:R9,"○")*3+COUNTIF(D9:R9,"△")</f>
        <v>3</v>
      </c>
      <c r="T9" s="182"/>
      <c r="U9" s="182"/>
      <c r="V9" s="182"/>
      <c r="W9" s="206">
        <f>SUM($L$5:$L$14)</f>
        <v>11</v>
      </c>
      <c r="X9" s="206"/>
      <c r="Y9" s="206"/>
      <c r="Z9" s="206">
        <f>SUM($J$5:$J$15)</f>
        <v>2</v>
      </c>
      <c r="AA9" s="206"/>
      <c r="AB9" s="206"/>
      <c r="AC9" s="204">
        <f>W9-Z9</f>
        <v>9</v>
      </c>
      <c r="AD9" s="180">
        <f>RANK(AE9,$AE$5:$AE$14)</f>
        <v>3</v>
      </c>
      <c r="AE9" s="181">
        <f>10000*S9+100*AC9+W9</f>
        <v>30911</v>
      </c>
    </row>
    <row r="10" spans="1:31" ht="17.100000000000001" customHeight="1" x14ac:dyDescent="0.2">
      <c r="A10" s="197"/>
      <c r="B10" s="185"/>
      <c r="C10" s="186"/>
      <c r="D10" s="56" t="str">
        <f>IF(J5="","",L6)</f>
        <v/>
      </c>
      <c r="E10" s="54" t="s">
        <v>6</v>
      </c>
      <c r="F10" s="57" t="str">
        <f>IF(J5="","",J6)</f>
        <v/>
      </c>
      <c r="G10" s="56">
        <f>IF(J7="","",L8)</f>
        <v>11</v>
      </c>
      <c r="H10" s="54" t="s">
        <v>6</v>
      </c>
      <c r="I10" s="57">
        <f>IF(J7="","",J8)</f>
        <v>0</v>
      </c>
      <c r="J10" s="193"/>
      <c r="K10" s="194"/>
      <c r="L10" s="195"/>
      <c r="M10" s="53">
        <f>I21</f>
        <v>0</v>
      </c>
      <c r="N10" s="54" t="s">
        <v>6</v>
      </c>
      <c r="O10" s="55">
        <f>P21</f>
        <v>2</v>
      </c>
      <c r="P10" s="53" t="str">
        <f>P37</f>
        <v/>
      </c>
      <c r="Q10" s="54" t="s">
        <v>6</v>
      </c>
      <c r="R10" s="55" t="str">
        <f>I37</f>
        <v/>
      </c>
      <c r="S10" s="182"/>
      <c r="T10" s="182"/>
      <c r="U10" s="182"/>
      <c r="V10" s="182"/>
      <c r="W10" s="206"/>
      <c r="X10" s="206"/>
      <c r="Y10" s="206"/>
      <c r="Z10" s="206"/>
      <c r="AA10" s="206"/>
      <c r="AB10" s="206"/>
      <c r="AC10" s="205"/>
      <c r="AD10" s="180"/>
      <c r="AE10" s="181"/>
    </row>
    <row r="11" spans="1:31" ht="17.100000000000001" customHeight="1" x14ac:dyDescent="0.2">
      <c r="A11" s="182">
        <v>4</v>
      </c>
      <c r="B11" s="183" t="s">
        <v>102</v>
      </c>
      <c r="C11" s="184"/>
      <c r="D11" s="187" t="str">
        <f>IF(AND(D12="",D12=F12),"",IF(D12&gt;F12,"○",IF(D12&lt;F12,"●",IF(AND(D12&gt;=0,D12=F12),"△"))))</f>
        <v/>
      </c>
      <c r="E11" s="188"/>
      <c r="F11" s="189"/>
      <c r="G11" s="187" t="str">
        <f>IF(AND(G12="",G12=I12),"",IF(G12&gt;I12,"○",IF(G12&lt;I12,"●",IF(AND(G12&gt;=0,G12=I12),"△"))))</f>
        <v/>
      </c>
      <c r="H11" s="188"/>
      <c r="I11" s="189"/>
      <c r="J11" s="187" t="str">
        <f>IF(AND(J12="",J12=L12),"",IF(J12&gt;L12,"○",IF(J12&lt;L12,"●",IF(AND(J12&gt;=0,J12=L12),"△"))))</f>
        <v>○</v>
      </c>
      <c r="K11" s="188"/>
      <c r="L11" s="189"/>
      <c r="M11" s="190"/>
      <c r="N11" s="191"/>
      <c r="O11" s="192"/>
      <c r="P11" s="187" t="str">
        <f>IF(AND(P12="",P12=R12),"",IF(P12&gt;R12,"○",IF(P12&lt;R12,"●",IF(AND(P12&gt;=0,P12=R12),"△"))))</f>
        <v>○</v>
      </c>
      <c r="Q11" s="188"/>
      <c r="R11" s="189"/>
      <c r="S11" s="182">
        <f>COUNTIF(D11:R11,"○")*3+COUNTIF(D11:R11,"△")</f>
        <v>6</v>
      </c>
      <c r="T11" s="182"/>
      <c r="U11" s="182"/>
      <c r="V11" s="182"/>
      <c r="W11" s="206">
        <f>SUM($O$5:$O$14)</f>
        <v>7</v>
      </c>
      <c r="X11" s="206"/>
      <c r="Y11" s="206"/>
      <c r="Z11" s="206">
        <f>SUM($M$5:$M$15)</f>
        <v>0</v>
      </c>
      <c r="AA11" s="206"/>
      <c r="AB11" s="206"/>
      <c r="AC11" s="204">
        <f>W11-Z11</f>
        <v>7</v>
      </c>
      <c r="AD11" s="180">
        <f>RANK(AE11,$AE$5:$AE$14)</f>
        <v>2</v>
      </c>
      <c r="AE11" s="181">
        <f>10000*S11+100*AC11+W11</f>
        <v>60707</v>
      </c>
    </row>
    <row r="12" spans="1:31" ht="17.100000000000001" customHeight="1" x14ac:dyDescent="0.2">
      <c r="A12" s="182"/>
      <c r="B12" s="185"/>
      <c r="C12" s="186"/>
      <c r="D12" s="56" t="str">
        <f>IF(M5="","",O6)</f>
        <v/>
      </c>
      <c r="E12" s="54" t="s">
        <v>6</v>
      </c>
      <c r="F12" s="57" t="str">
        <f>IF(M5="","",M6)</f>
        <v/>
      </c>
      <c r="G12" s="56" t="str">
        <f>IF(M7="","",O8)</f>
        <v/>
      </c>
      <c r="H12" s="54" t="s">
        <v>6</v>
      </c>
      <c r="I12" s="57" t="str">
        <f>IF(M7="","",M8)</f>
        <v/>
      </c>
      <c r="J12" s="56">
        <f>IF(M9="","",O10)</f>
        <v>2</v>
      </c>
      <c r="K12" s="54" t="s">
        <v>6</v>
      </c>
      <c r="L12" s="57">
        <f>IF(M9="","",M10)</f>
        <v>0</v>
      </c>
      <c r="M12" s="193"/>
      <c r="N12" s="194"/>
      <c r="O12" s="195"/>
      <c r="P12" s="53">
        <f>P27</f>
        <v>5</v>
      </c>
      <c r="Q12" s="54" t="s">
        <v>6</v>
      </c>
      <c r="R12" s="55">
        <f>I27</f>
        <v>0</v>
      </c>
      <c r="S12" s="182"/>
      <c r="T12" s="182"/>
      <c r="U12" s="182"/>
      <c r="V12" s="182"/>
      <c r="W12" s="206"/>
      <c r="X12" s="206"/>
      <c r="Y12" s="206"/>
      <c r="Z12" s="206"/>
      <c r="AA12" s="206"/>
      <c r="AB12" s="206"/>
      <c r="AC12" s="205"/>
      <c r="AD12" s="180"/>
      <c r="AE12" s="181"/>
    </row>
    <row r="13" spans="1:31" ht="17.100000000000001" customHeight="1" x14ac:dyDescent="0.2">
      <c r="A13" s="196">
        <v>5</v>
      </c>
      <c r="B13" s="183" t="s">
        <v>103</v>
      </c>
      <c r="C13" s="184"/>
      <c r="D13" s="187" t="str">
        <f>IF(AND(D14="",D14=F14),"",IF(D14&gt;F14,"○",IF(D14&lt;F14,"●",IF(AND(D14&gt;=0,D14=F14),"△"))))</f>
        <v>●</v>
      </c>
      <c r="E13" s="188"/>
      <c r="F13" s="189"/>
      <c r="G13" s="187" t="str">
        <f>IF(AND(G14="",G14=I14),"",IF(G14&gt;I14,"○",IF(G14&lt;I14,"●",IF(AND(G14&gt;=0,G14=I14),"△"))))</f>
        <v/>
      </c>
      <c r="H13" s="188"/>
      <c r="I13" s="189"/>
      <c r="J13" s="187" t="str">
        <f>IF(AND(J14="",J14=L14),"",IF(J14&gt;L14,"○",IF(J14&lt;L14,"●",IF(AND(J14&gt;=0,J14=L14),"△"))))</f>
        <v/>
      </c>
      <c r="K13" s="188"/>
      <c r="L13" s="189"/>
      <c r="M13" s="187" t="str">
        <f>IF(AND(M14="",M14=O14),"",IF(M14&gt;O14,"○",IF(M14&lt;O14,"●",IF(AND(M14&gt;=0,M14=O14),"△"))))</f>
        <v>●</v>
      </c>
      <c r="N13" s="188"/>
      <c r="O13" s="189"/>
      <c r="P13" s="190"/>
      <c r="Q13" s="191"/>
      <c r="R13" s="192"/>
      <c r="S13" s="182">
        <f>COUNTIF(D13:R13,"○")*3+COUNTIF(D13:R13,"△")</f>
        <v>0</v>
      </c>
      <c r="T13" s="182"/>
      <c r="U13" s="182"/>
      <c r="V13" s="182"/>
      <c r="W13" s="206">
        <f>SUM($R$5:$R$14)</f>
        <v>1</v>
      </c>
      <c r="X13" s="206"/>
      <c r="Y13" s="206"/>
      <c r="Z13" s="206">
        <f>SUM($P$5:$P$15)</f>
        <v>15</v>
      </c>
      <c r="AA13" s="206"/>
      <c r="AB13" s="206"/>
      <c r="AC13" s="204">
        <f>W13-Z13</f>
        <v>-14</v>
      </c>
      <c r="AD13" s="180">
        <f>RANK(AE13,$AE$5:$AE$14)</f>
        <v>4</v>
      </c>
      <c r="AE13" s="181">
        <f>10000*S13+100*AC13+W13</f>
        <v>-1399</v>
      </c>
    </row>
    <row r="14" spans="1:31" ht="17.100000000000001" customHeight="1" x14ac:dyDescent="0.2">
      <c r="A14" s="197"/>
      <c r="B14" s="185"/>
      <c r="C14" s="186"/>
      <c r="D14" s="56">
        <f>IF(P5="","",R6)</f>
        <v>1</v>
      </c>
      <c r="E14" s="54" t="s">
        <v>6</v>
      </c>
      <c r="F14" s="57">
        <f>IF(P5="","",P6)</f>
        <v>10</v>
      </c>
      <c r="G14" s="56" t="str">
        <f>IF(P7="","",R8)</f>
        <v/>
      </c>
      <c r="H14" s="54" t="s">
        <v>6</v>
      </c>
      <c r="I14" s="57" t="str">
        <f>IF(P7="","",P8)</f>
        <v/>
      </c>
      <c r="J14" s="56" t="str">
        <f>IF(P9="","",R10)</f>
        <v/>
      </c>
      <c r="K14" s="54" t="s">
        <v>6</v>
      </c>
      <c r="L14" s="57" t="str">
        <f>IF(P9="","",P10)</f>
        <v/>
      </c>
      <c r="M14" s="56">
        <f>IF(P11="","",R12)</f>
        <v>0</v>
      </c>
      <c r="N14" s="54" t="s">
        <v>6</v>
      </c>
      <c r="O14" s="57">
        <f>IF(P11="","",P12)</f>
        <v>5</v>
      </c>
      <c r="P14" s="193"/>
      <c r="Q14" s="194"/>
      <c r="R14" s="195"/>
      <c r="S14" s="182"/>
      <c r="T14" s="182"/>
      <c r="U14" s="182"/>
      <c r="V14" s="182"/>
      <c r="W14" s="206"/>
      <c r="X14" s="206"/>
      <c r="Y14" s="206"/>
      <c r="Z14" s="206"/>
      <c r="AA14" s="206"/>
      <c r="AB14" s="206"/>
      <c r="AC14" s="205"/>
      <c r="AD14" s="180"/>
      <c r="AE14" s="181"/>
    </row>
    <row r="15" spans="1:31" ht="17.100000000000001" customHeight="1" x14ac:dyDescent="0.2"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7"/>
      <c r="T15" s="37"/>
      <c r="U15" s="37"/>
      <c r="V15" s="36"/>
      <c r="W15" s="36"/>
      <c r="X15" s="36"/>
      <c r="Y15" s="36"/>
      <c r="Z15" s="36"/>
      <c r="AA15" s="36"/>
      <c r="AB15" s="36"/>
      <c r="AC15" s="38">
        <f>SUM(AC5:AC14)</f>
        <v>0</v>
      </c>
      <c r="AD15" s="33"/>
      <c r="AE15" s="33"/>
    </row>
    <row r="16" spans="1:31" ht="17.100000000000001" customHeight="1" x14ac:dyDescent="0.2">
      <c r="B16" s="207"/>
      <c r="C16" s="207"/>
      <c r="D16" s="207"/>
      <c r="E16" s="207"/>
      <c r="F16" s="207"/>
      <c r="G16" s="207"/>
      <c r="H16" s="207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7"/>
      <c r="T16" s="37"/>
      <c r="U16" s="37"/>
      <c r="V16" s="36"/>
      <c r="W16" s="36"/>
      <c r="X16" s="36"/>
      <c r="Y16" s="36"/>
      <c r="Z16" s="36"/>
      <c r="AA16" s="36"/>
      <c r="AB16" s="36"/>
      <c r="AC16" s="36"/>
      <c r="AD16" s="33"/>
      <c r="AE16" s="33"/>
    </row>
    <row r="17" spans="1:31" ht="17.100000000000001" customHeight="1" x14ac:dyDescent="0.2">
      <c r="A17" s="208" t="s">
        <v>0</v>
      </c>
      <c r="B17" s="210" t="str">
        <f>F2</f>
        <v>2月1日(日)</v>
      </c>
      <c r="C17" s="211"/>
      <c r="D17" s="214" t="str">
        <f>B3</f>
        <v>Ｋ</v>
      </c>
      <c r="E17" s="215"/>
      <c r="F17" s="215" t="s">
        <v>2</v>
      </c>
      <c r="G17" s="215"/>
      <c r="H17" s="215"/>
      <c r="I17" s="215" t="s">
        <v>9</v>
      </c>
      <c r="J17" s="215"/>
      <c r="K17" s="215"/>
      <c r="L17" s="215" t="s">
        <v>169</v>
      </c>
      <c r="M17" s="215"/>
      <c r="N17" s="215"/>
      <c r="O17" s="215"/>
      <c r="P17" s="215"/>
      <c r="Q17" s="215"/>
      <c r="R17" s="215"/>
      <c r="S17" s="215"/>
      <c r="T17" s="215"/>
      <c r="U17" s="215"/>
      <c r="V17" s="184"/>
      <c r="W17" s="174" t="s">
        <v>10</v>
      </c>
      <c r="X17" s="175"/>
      <c r="Y17" s="175"/>
      <c r="Z17" s="175"/>
      <c r="AA17" s="176"/>
      <c r="AB17" s="182" t="s">
        <v>122</v>
      </c>
      <c r="AC17" s="182"/>
      <c r="AD17" s="182"/>
      <c r="AE17" s="37"/>
    </row>
    <row r="18" spans="1:31" ht="17.100000000000001" customHeight="1" x14ac:dyDescent="0.2">
      <c r="A18" s="209"/>
      <c r="B18" s="212"/>
      <c r="C18" s="213"/>
      <c r="D18" s="185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186"/>
      <c r="W18" s="177"/>
      <c r="X18" s="178"/>
      <c r="Y18" s="178"/>
      <c r="Z18" s="178"/>
      <c r="AA18" s="179"/>
      <c r="AB18" s="182"/>
      <c r="AC18" s="182"/>
      <c r="AD18" s="182"/>
      <c r="AE18" s="37"/>
    </row>
    <row r="19" spans="1:31" ht="17.100000000000001" customHeight="1" x14ac:dyDescent="0.25">
      <c r="A19" s="217">
        <v>1</v>
      </c>
      <c r="B19" s="219">
        <v>0.4375</v>
      </c>
      <c r="C19" s="220"/>
      <c r="D19" s="223" t="str">
        <f>B5</f>
        <v>中道セレソン</v>
      </c>
      <c r="E19" s="224"/>
      <c r="F19" s="224"/>
      <c r="G19" s="224"/>
      <c r="H19" s="225"/>
      <c r="I19" s="229">
        <f>IF(L19:L20="","",(L19+L20))</f>
        <v>10</v>
      </c>
      <c r="J19" s="230"/>
      <c r="K19" s="233" t="s">
        <v>7</v>
      </c>
      <c r="L19" s="62">
        <v>6</v>
      </c>
      <c r="M19" s="63" t="s">
        <v>6</v>
      </c>
      <c r="N19" s="62">
        <v>0</v>
      </c>
      <c r="O19" s="235" t="s">
        <v>8</v>
      </c>
      <c r="P19" s="230">
        <f>IF(N19:N20="","",(N19+N20))</f>
        <v>0</v>
      </c>
      <c r="Q19" s="237"/>
      <c r="R19" s="223" t="str">
        <f>B7</f>
        <v>JFC竜王</v>
      </c>
      <c r="S19" s="224"/>
      <c r="T19" s="224"/>
      <c r="U19" s="224"/>
      <c r="V19" s="225"/>
      <c r="W19" s="241" t="str">
        <f>B11</f>
        <v>プログレス甲府昭和</v>
      </c>
      <c r="X19" s="242"/>
      <c r="Y19" s="242"/>
      <c r="Z19" s="242"/>
      <c r="AA19" s="243"/>
      <c r="AB19" s="241" t="str">
        <f>B13</f>
        <v>田富SSS</v>
      </c>
      <c r="AC19" s="242"/>
      <c r="AD19" s="243"/>
      <c r="AE19" s="37"/>
    </row>
    <row r="20" spans="1:31" ht="17.100000000000001" customHeight="1" x14ac:dyDescent="0.25">
      <c r="A20" s="218"/>
      <c r="B20" s="221"/>
      <c r="C20" s="222"/>
      <c r="D20" s="226"/>
      <c r="E20" s="227"/>
      <c r="F20" s="227"/>
      <c r="G20" s="227"/>
      <c r="H20" s="228"/>
      <c r="I20" s="231"/>
      <c r="J20" s="232"/>
      <c r="K20" s="234"/>
      <c r="L20" s="64">
        <v>4</v>
      </c>
      <c r="M20" s="65" t="s">
        <v>6</v>
      </c>
      <c r="N20" s="64">
        <v>0</v>
      </c>
      <c r="O20" s="236"/>
      <c r="P20" s="232"/>
      <c r="Q20" s="238"/>
      <c r="R20" s="226"/>
      <c r="S20" s="227"/>
      <c r="T20" s="227"/>
      <c r="U20" s="227"/>
      <c r="V20" s="228"/>
      <c r="W20" s="244"/>
      <c r="X20" s="245"/>
      <c r="Y20" s="245"/>
      <c r="Z20" s="245"/>
      <c r="AA20" s="246"/>
      <c r="AB20" s="244"/>
      <c r="AC20" s="245"/>
      <c r="AD20" s="246"/>
      <c r="AE20" s="37"/>
    </row>
    <row r="21" spans="1:31" ht="17.100000000000001" customHeight="1" x14ac:dyDescent="0.25">
      <c r="A21" s="217">
        <v>2</v>
      </c>
      <c r="B21" s="219">
        <v>0.47916666666666669</v>
      </c>
      <c r="C21" s="220"/>
      <c r="D21" s="223" t="str">
        <f>B9</f>
        <v>フォルトゥナSC</v>
      </c>
      <c r="E21" s="224"/>
      <c r="F21" s="224"/>
      <c r="G21" s="224"/>
      <c r="H21" s="225"/>
      <c r="I21" s="229">
        <f>IF(L21:L22="","",(L21+L22))</f>
        <v>0</v>
      </c>
      <c r="J21" s="230"/>
      <c r="K21" s="233" t="s">
        <v>7</v>
      </c>
      <c r="L21" s="62">
        <v>0</v>
      </c>
      <c r="M21" s="63" t="s">
        <v>6</v>
      </c>
      <c r="N21" s="62">
        <v>1</v>
      </c>
      <c r="O21" s="235" t="s">
        <v>8</v>
      </c>
      <c r="P21" s="230">
        <f>IF(N21:N22="","",(N21+N22))</f>
        <v>2</v>
      </c>
      <c r="Q21" s="237"/>
      <c r="R21" s="223" t="str">
        <f>B11</f>
        <v>プログレス甲府昭和</v>
      </c>
      <c r="S21" s="224"/>
      <c r="T21" s="224"/>
      <c r="U21" s="224"/>
      <c r="V21" s="225"/>
      <c r="W21" s="257" t="str">
        <f>B5</f>
        <v>中道セレソン</v>
      </c>
      <c r="X21" s="242"/>
      <c r="Y21" s="242"/>
      <c r="Z21" s="242"/>
      <c r="AA21" s="243"/>
      <c r="AB21" s="241" t="str">
        <f>B7</f>
        <v>JFC竜王</v>
      </c>
      <c r="AC21" s="242"/>
      <c r="AD21" s="243"/>
      <c r="AE21" s="37"/>
    </row>
    <row r="22" spans="1:31" ht="17.100000000000001" customHeight="1" x14ac:dyDescent="0.25">
      <c r="A22" s="218"/>
      <c r="B22" s="221"/>
      <c r="C22" s="222"/>
      <c r="D22" s="226"/>
      <c r="E22" s="227"/>
      <c r="F22" s="227"/>
      <c r="G22" s="227"/>
      <c r="H22" s="228"/>
      <c r="I22" s="231"/>
      <c r="J22" s="232"/>
      <c r="K22" s="234"/>
      <c r="L22" s="64">
        <v>0</v>
      </c>
      <c r="M22" s="65" t="s">
        <v>6</v>
      </c>
      <c r="N22" s="64">
        <v>1</v>
      </c>
      <c r="O22" s="236"/>
      <c r="P22" s="232"/>
      <c r="Q22" s="238"/>
      <c r="R22" s="226"/>
      <c r="S22" s="227"/>
      <c r="T22" s="227"/>
      <c r="U22" s="227"/>
      <c r="V22" s="228"/>
      <c r="W22" s="244"/>
      <c r="X22" s="245"/>
      <c r="Y22" s="245"/>
      <c r="Z22" s="245"/>
      <c r="AA22" s="246"/>
      <c r="AB22" s="244"/>
      <c r="AC22" s="245"/>
      <c r="AD22" s="246"/>
      <c r="AE22" s="37"/>
    </row>
    <row r="23" spans="1:31" ht="17.100000000000001" customHeight="1" x14ac:dyDescent="0.25">
      <c r="A23" s="217">
        <v>3</v>
      </c>
      <c r="B23" s="219">
        <v>0.52083333333333337</v>
      </c>
      <c r="C23" s="220"/>
      <c r="D23" s="223" t="str">
        <f>B13</f>
        <v>田富SSS</v>
      </c>
      <c r="E23" s="224"/>
      <c r="F23" s="224"/>
      <c r="G23" s="224"/>
      <c r="H23" s="225"/>
      <c r="I23" s="229">
        <f>IF(L23:L24="","",(L23+L24))</f>
        <v>1</v>
      </c>
      <c r="J23" s="230"/>
      <c r="K23" s="239" t="s">
        <v>7</v>
      </c>
      <c r="L23" s="63">
        <v>0</v>
      </c>
      <c r="M23" s="63" t="s">
        <v>6</v>
      </c>
      <c r="N23" s="63">
        <v>9</v>
      </c>
      <c r="O23" s="239" t="s">
        <v>8</v>
      </c>
      <c r="P23" s="230">
        <f>IF(N23:N24="","",(N23+N24))</f>
        <v>10</v>
      </c>
      <c r="Q23" s="237"/>
      <c r="R23" s="223" t="str">
        <f>B5</f>
        <v>中道セレソン</v>
      </c>
      <c r="S23" s="224"/>
      <c r="T23" s="224"/>
      <c r="U23" s="224"/>
      <c r="V23" s="225"/>
      <c r="W23" s="241" t="str">
        <f>B9</f>
        <v>フォルトゥナSC</v>
      </c>
      <c r="X23" s="242"/>
      <c r="Y23" s="242"/>
      <c r="Z23" s="242"/>
      <c r="AA23" s="243"/>
      <c r="AB23" s="241" t="str">
        <f>B11</f>
        <v>プログレス甲府昭和</v>
      </c>
      <c r="AC23" s="242"/>
      <c r="AD23" s="243"/>
      <c r="AE23" s="37"/>
    </row>
    <row r="24" spans="1:31" ht="17.100000000000001" customHeight="1" x14ac:dyDescent="0.25">
      <c r="A24" s="218"/>
      <c r="B24" s="221"/>
      <c r="C24" s="222"/>
      <c r="D24" s="226"/>
      <c r="E24" s="227"/>
      <c r="F24" s="227"/>
      <c r="G24" s="227"/>
      <c r="H24" s="228"/>
      <c r="I24" s="231"/>
      <c r="J24" s="232"/>
      <c r="K24" s="240"/>
      <c r="L24" s="65">
        <v>1</v>
      </c>
      <c r="M24" s="65" t="s">
        <v>6</v>
      </c>
      <c r="N24" s="65">
        <v>1</v>
      </c>
      <c r="O24" s="240"/>
      <c r="P24" s="232"/>
      <c r="Q24" s="238"/>
      <c r="R24" s="226"/>
      <c r="S24" s="227"/>
      <c r="T24" s="227"/>
      <c r="U24" s="227"/>
      <c r="V24" s="228"/>
      <c r="W24" s="244"/>
      <c r="X24" s="245"/>
      <c r="Y24" s="245"/>
      <c r="Z24" s="245"/>
      <c r="AA24" s="246"/>
      <c r="AB24" s="244"/>
      <c r="AC24" s="245"/>
      <c r="AD24" s="246"/>
      <c r="AE24" s="37"/>
    </row>
    <row r="25" spans="1:31" ht="17.100000000000001" customHeight="1" x14ac:dyDescent="0.25">
      <c r="A25" s="217">
        <v>4</v>
      </c>
      <c r="B25" s="219">
        <v>0.5625</v>
      </c>
      <c r="C25" s="220"/>
      <c r="D25" s="223" t="str">
        <f>B7</f>
        <v>JFC竜王</v>
      </c>
      <c r="E25" s="224"/>
      <c r="F25" s="224"/>
      <c r="G25" s="224"/>
      <c r="H25" s="225"/>
      <c r="I25" s="229">
        <f>IF(L25:L26="","",(L25+L26))</f>
        <v>0</v>
      </c>
      <c r="J25" s="230"/>
      <c r="K25" s="239" t="s">
        <v>7</v>
      </c>
      <c r="L25" s="63">
        <v>0</v>
      </c>
      <c r="M25" s="63" t="s">
        <v>6</v>
      </c>
      <c r="N25" s="63">
        <v>6</v>
      </c>
      <c r="O25" s="239" t="s">
        <v>8</v>
      </c>
      <c r="P25" s="230">
        <f>IF(N25:N26="","",(N25+N26))</f>
        <v>11</v>
      </c>
      <c r="Q25" s="237"/>
      <c r="R25" s="223" t="str">
        <f>B9</f>
        <v>フォルトゥナSC</v>
      </c>
      <c r="S25" s="224"/>
      <c r="T25" s="224"/>
      <c r="U25" s="224"/>
      <c r="V25" s="225"/>
      <c r="W25" s="241" t="str">
        <f>B13</f>
        <v>田富SSS</v>
      </c>
      <c r="X25" s="242"/>
      <c r="Y25" s="242"/>
      <c r="Z25" s="242"/>
      <c r="AA25" s="243"/>
      <c r="AB25" s="241" t="str">
        <f>B5</f>
        <v>中道セレソン</v>
      </c>
      <c r="AC25" s="242"/>
      <c r="AD25" s="243"/>
      <c r="AE25" s="37"/>
    </row>
    <row r="26" spans="1:31" ht="17.100000000000001" customHeight="1" x14ac:dyDescent="0.25">
      <c r="A26" s="218"/>
      <c r="B26" s="221"/>
      <c r="C26" s="222"/>
      <c r="D26" s="226"/>
      <c r="E26" s="227"/>
      <c r="F26" s="227"/>
      <c r="G26" s="227"/>
      <c r="H26" s="228"/>
      <c r="I26" s="231"/>
      <c r="J26" s="232"/>
      <c r="K26" s="240"/>
      <c r="L26" s="65">
        <v>0</v>
      </c>
      <c r="M26" s="65" t="s">
        <v>6</v>
      </c>
      <c r="N26" s="65">
        <v>5</v>
      </c>
      <c r="O26" s="240"/>
      <c r="P26" s="232"/>
      <c r="Q26" s="238"/>
      <c r="R26" s="226"/>
      <c r="S26" s="227"/>
      <c r="T26" s="227"/>
      <c r="U26" s="227"/>
      <c r="V26" s="228"/>
      <c r="W26" s="244"/>
      <c r="X26" s="245"/>
      <c r="Y26" s="245"/>
      <c r="Z26" s="245"/>
      <c r="AA26" s="246"/>
      <c r="AB26" s="244"/>
      <c r="AC26" s="245"/>
      <c r="AD26" s="246"/>
      <c r="AE26" s="37"/>
    </row>
    <row r="27" spans="1:31" ht="17.100000000000001" customHeight="1" x14ac:dyDescent="0.25">
      <c r="A27" s="217">
        <v>5</v>
      </c>
      <c r="B27" s="219">
        <v>0.61111111111111116</v>
      </c>
      <c r="C27" s="220"/>
      <c r="D27" s="223" t="str">
        <f>B13</f>
        <v>田富SSS</v>
      </c>
      <c r="E27" s="224"/>
      <c r="F27" s="224"/>
      <c r="G27" s="224"/>
      <c r="H27" s="225"/>
      <c r="I27" s="229">
        <f>IF(L27:L28="","",(L27+L28))</f>
        <v>0</v>
      </c>
      <c r="J27" s="230"/>
      <c r="K27" s="233" t="s">
        <v>7</v>
      </c>
      <c r="L27" s="62">
        <v>0</v>
      </c>
      <c r="M27" s="63" t="s">
        <v>6</v>
      </c>
      <c r="N27" s="62">
        <v>3</v>
      </c>
      <c r="O27" s="235" t="s">
        <v>8</v>
      </c>
      <c r="P27" s="230">
        <f>IF(N27:N28="","",(N27+N28))</f>
        <v>5</v>
      </c>
      <c r="Q27" s="237"/>
      <c r="R27" s="223" t="str">
        <f>B11</f>
        <v>プログレス甲府昭和</v>
      </c>
      <c r="S27" s="224"/>
      <c r="T27" s="224"/>
      <c r="U27" s="224"/>
      <c r="V27" s="225"/>
      <c r="W27" s="241" t="str">
        <f>B7</f>
        <v>JFC竜王</v>
      </c>
      <c r="X27" s="242"/>
      <c r="Y27" s="242"/>
      <c r="Z27" s="242"/>
      <c r="AA27" s="243"/>
      <c r="AB27" s="241" t="str">
        <f>B9</f>
        <v>フォルトゥナSC</v>
      </c>
      <c r="AC27" s="242"/>
      <c r="AD27" s="243"/>
      <c r="AE27" s="37"/>
    </row>
    <row r="28" spans="1:31" ht="17.100000000000001" customHeight="1" x14ac:dyDescent="0.25">
      <c r="A28" s="218"/>
      <c r="B28" s="221"/>
      <c r="C28" s="222"/>
      <c r="D28" s="226"/>
      <c r="E28" s="227"/>
      <c r="F28" s="227"/>
      <c r="G28" s="227"/>
      <c r="H28" s="228"/>
      <c r="I28" s="231"/>
      <c r="J28" s="232"/>
      <c r="K28" s="234"/>
      <c r="L28" s="64">
        <v>0</v>
      </c>
      <c r="M28" s="65" t="s">
        <v>6</v>
      </c>
      <c r="N28" s="64">
        <v>2</v>
      </c>
      <c r="O28" s="236"/>
      <c r="P28" s="232"/>
      <c r="Q28" s="238"/>
      <c r="R28" s="226"/>
      <c r="S28" s="227"/>
      <c r="T28" s="227"/>
      <c r="U28" s="227"/>
      <c r="V28" s="228"/>
      <c r="W28" s="244"/>
      <c r="X28" s="245"/>
      <c r="Y28" s="245"/>
      <c r="Z28" s="245"/>
      <c r="AA28" s="246"/>
      <c r="AB28" s="244"/>
      <c r="AC28" s="245"/>
      <c r="AD28" s="246"/>
      <c r="AE28" s="37"/>
    </row>
    <row r="29" spans="1:31" ht="8.25" customHeight="1" x14ac:dyDescent="0.2">
      <c r="A29" s="39"/>
      <c r="B29" s="175"/>
      <c r="C29" s="175"/>
      <c r="D29" s="175"/>
      <c r="E29" s="175"/>
      <c r="F29" s="175"/>
      <c r="G29" s="175"/>
      <c r="H29" s="175"/>
      <c r="I29" s="40"/>
      <c r="K29" s="39"/>
      <c r="M29" s="41"/>
      <c r="O29" s="39"/>
      <c r="P29" s="40"/>
      <c r="R29" s="42"/>
      <c r="S29" s="42"/>
      <c r="T29" s="42"/>
      <c r="U29" s="42"/>
      <c r="V29" s="42"/>
    </row>
    <row r="30" spans="1:31" ht="8.25" customHeight="1" x14ac:dyDescent="0.2">
      <c r="B30" s="178"/>
      <c r="C30" s="178"/>
      <c r="D30" s="178"/>
      <c r="E30" s="178"/>
      <c r="F30" s="178"/>
      <c r="G30" s="178"/>
      <c r="H30" s="178"/>
    </row>
    <row r="31" spans="1:31" ht="17.100000000000001" customHeight="1" x14ac:dyDescent="0.2">
      <c r="A31" s="247" t="s">
        <v>0</v>
      </c>
      <c r="B31" s="210" t="str">
        <f>K2</f>
        <v>2月15日(日)</v>
      </c>
      <c r="C31" s="176"/>
      <c r="D31" s="214" t="str">
        <f>D17</f>
        <v>Ｋ</v>
      </c>
      <c r="E31" s="215"/>
      <c r="F31" s="215" t="s">
        <v>2</v>
      </c>
      <c r="G31" s="215"/>
      <c r="H31" s="215"/>
      <c r="I31" s="215" t="s">
        <v>1</v>
      </c>
      <c r="J31" s="215"/>
      <c r="K31" s="215"/>
      <c r="L31" s="248" t="str">
        <f>L17</f>
        <v>中道南小G　中道セレソン</v>
      </c>
      <c r="M31" s="248"/>
      <c r="N31" s="248"/>
      <c r="O31" s="248"/>
      <c r="P31" s="248"/>
      <c r="Q31" s="248"/>
      <c r="R31" s="248"/>
      <c r="S31" s="248"/>
      <c r="T31" s="248"/>
      <c r="U31" s="248"/>
      <c r="V31" s="249"/>
      <c r="W31" s="182" t="str">
        <f>W17</f>
        <v>主審</v>
      </c>
      <c r="X31" s="182"/>
      <c r="Y31" s="247"/>
      <c r="Z31" s="247"/>
      <c r="AA31" s="247"/>
      <c r="AB31" s="182" t="str">
        <f>AB17</f>
        <v>補助審</v>
      </c>
      <c r="AC31" s="182"/>
      <c r="AD31" s="182"/>
      <c r="AE31" s="37"/>
    </row>
    <row r="32" spans="1:31" ht="17.100000000000001" customHeight="1" x14ac:dyDescent="0.2">
      <c r="A32" s="247"/>
      <c r="B32" s="177"/>
      <c r="C32" s="179"/>
      <c r="D32" s="185"/>
      <c r="E32" s="216"/>
      <c r="F32" s="216"/>
      <c r="G32" s="216"/>
      <c r="H32" s="216"/>
      <c r="I32" s="216"/>
      <c r="J32" s="216"/>
      <c r="K32" s="216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1"/>
      <c r="W32" s="182"/>
      <c r="X32" s="182"/>
      <c r="Y32" s="247"/>
      <c r="Z32" s="247"/>
      <c r="AA32" s="247"/>
      <c r="AB32" s="182"/>
      <c r="AC32" s="182"/>
      <c r="AD32" s="182"/>
      <c r="AE32" s="37"/>
    </row>
    <row r="33" spans="1:31" ht="17.100000000000001" customHeight="1" x14ac:dyDescent="0.25">
      <c r="A33" s="252">
        <v>1</v>
      </c>
      <c r="B33" s="219">
        <v>0.41666666666666669</v>
      </c>
      <c r="C33" s="220"/>
      <c r="D33" s="253" t="str">
        <f>B5</f>
        <v>中道セレソン</v>
      </c>
      <c r="E33" s="253"/>
      <c r="F33" s="253"/>
      <c r="G33" s="253"/>
      <c r="H33" s="253"/>
      <c r="I33" s="229" t="str">
        <f>IF(L33:L34="","",(L33+L34))</f>
        <v/>
      </c>
      <c r="J33" s="230"/>
      <c r="K33" s="233" t="s">
        <v>7</v>
      </c>
      <c r="L33" s="62"/>
      <c r="M33" s="63" t="s">
        <v>6</v>
      </c>
      <c r="N33" s="62"/>
      <c r="O33" s="235" t="s">
        <v>8</v>
      </c>
      <c r="P33" s="230" t="str">
        <f>IF(N33:N34="","",(N33+N34))</f>
        <v/>
      </c>
      <c r="Q33" s="237"/>
      <c r="R33" s="253" t="str">
        <f>B9</f>
        <v>フォルトゥナSC</v>
      </c>
      <c r="S33" s="253"/>
      <c r="T33" s="253"/>
      <c r="U33" s="253"/>
      <c r="V33" s="253"/>
      <c r="W33" s="255" t="str">
        <f>B7</f>
        <v>JFC竜王</v>
      </c>
      <c r="X33" s="255"/>
      <c r="Y33" s="256"/>
      <c r="Z33" s="256"/>
      <c r="AA33" s="256"/>
      <c r="AB33" s="255" t="str">
        <f>B13</f>
        <v>田富SSS</v>
      </c>
      <c r="AC33" s="255"/>
      <c r="AD33" s="255"/>
      <c r="AE33" s="37"/>
    </row>
    <row r="34" spans="1:31" ht="17.100000000000001" customHeight="1" x14ac:dyDescent="0.25">
      <c r="A34" s="252"/>
      <c r="B34" s="221"/>
      <c r="C34" s="222"/>
      <c r="D34" s="254"/>
      <c r="E34" s="254"/>
      <c r="F34" s="254"/>
      <c r="G34" s="254"/>
      <c r="H34" s="254"/>
      <c r="I34" s="231"/>
      <c r="J34" s="232"/>
      <c r="K34" s="234"/>
      <c r="L34" s="64"/>
      <c r="M34" s="65" t="s">
        <v>6</v>
      </c>
      <c r="N34" s="64"/>
      <c r="O34" s="236"/>
      <c r="P34" s="232"/>
      <c r="Q34" s="238"/>
      <c r="R34" s="254"/>
      <c r="S34" s="254"/>
      <c r="T34" s="254"/>
      <c r="U34" s="254"/>
      <c r="V34" s="254"/>
      <c r="W34" s="255"/>
      <c r="X34" s="255"/>
      <c r="Y34" s="256"/>
      <c r="Z34" s="256"/>
      <c r="AA34" s="256"/>
      <c r="AB34" s="255"/>
      <c r="AC34" s="255"/>
      <c r="AD34" s="255"/>
      <c r="AE34" s="37"/>
    </row>
    <row r="35" spans="1:31" ht="17.100000000000001" customHeight="1" x14ac:dyDescent="0.25">
      <c r="A35" s="252">
        <v>2</v>
      </c>
      <c r="B35" s="219">
        <v>0.45833333333333331</v>
      </c>
      <c r="C35" s="220"/>
      <c r="D35" s="254" t="str">
        <f>B11</f>
        <v>プログレス甲府昭和</v>
      </c>
      <c r="E35" s="254"/>
      <c r="F35" s="254"/>
      <c r="G35" s="254"/>
      <c r="H35" s="254"/>
      <c r="I35" s="229" t="str">
        <f>IF(L35:L36="","",(L35+L36))</f>
        <v/>
      </c>
      <c r="J35" s="230"/>
      <c r="K35" s="233" t="s">
        <v>7</v>
      </c>
      <c r="L35" s="62"/>
      <c r="M35" s="63" t="s">
        <v>6</v>
      </c>
      <c r="N35" s="62"/>
      <c r="O35" s="235" t="s">
        <v>8</v>
      </c>
      <c r="P35" s="230" t="str">
        <f>IF(N35:N36="","",(N35+N36))</f>
        <v/>
      </c>
      <c r="Q35" s="237"/>
      <c r="R35" s="254" t="str">
        <f>B7</f>
        <v>JFC竜王</v>
      </c>
      <c r="S35" s="254"/>
      <c r="T35" s="254"/>
      <c r="U35" s="254"/>
      <c r="V35" s="254"/>
      <c r="W35" s="255" t="str">
        <f>B9</f>
        <v>フォルトゥナSC</v>
      </c>
      <c r="X35" s="255"/>
      <c r="Y35" s="256"/>
      <c r="Z35" s="256"/>
      <c r="AA35" s="256"/>
      <c r="AB35" s="255" t="str">
        <f>D33</f>
        <v>中道セレソン</v>
      </c>
      <c r="AC35" s="255"/>
      <c r="AD35" s="255"/>
      <c r="AE35" s="37"/>
    </row>
    <row r="36" spans="1:31" ht="17.100000000000001" customHeight="1" x14ac:dyDescent="0.25">
      <c r="A36" s="252"/>
      <c r="B36" s="221"/>
      <c r="C36" s="222"/>
      <c r="D36" s="254"/>
      <c r="E36" s="254"/>
      <c r="F36" s="254"/>
      <c r="G36" s="254"/>
      <c r="H36" s="254"/>
      <c r="I36" s="231"/>
      <c r="J36" s="232"/>
      <c r="K36" s="234"/>
      <c r="L36" s="64"/>
      <c r="M36" s="65" t="s">
        <v>6</v>
      </c>
      <c r="N36" s="64"/>
      <c r="O36" s="236"/>
      <c r="P36" s="232"/>
      <c r="Q36" s="238"/>
      <c r="R36" s="254"/>
      <c r="S36" s="254"/>
      <c r="T36" s="254"/>
      <c r="U36" s="254"/>
      <c r="V36" s="254"/>
      <c r="W36" s="255"/>
      <c r="X36" s="255"/>
      <c r="Y36" s="256"/>
      <c r="Z36" s="256"/>
      <c r="AA36" s="256"/>
      <c r="AB36" s="255"/>
      <c r="AC36" s="255"/>
      <c r="AD36" s="255"/>
      <c r="AE36" s="37"/>
    </row>
    <row r="37" spans="1:31" ht="17.100000000000001" customHeight="1" x14ac:dyDescent="0.25">
      <c r="A37" s="252">
        <v>3</v>
      </c>
      <c r="B37" s="219">
        <v>0.5</v>
      </c>
      <c r="C37" s="220"/>
      <c r="D37" s="254" t="str">
        <f>B13</f>
        <v>田富SSS</v>
      </c>
      <c r="E37" s="254"/>
      <c r="F37" s="254"/>
      <c r="G37" s="254"/>
      <c r="H37" s="254"/>
      <c r="I37" s="229" t="str">
        <f>IF(L37:L38="","",(L37+L38))</f>
        <v/>
      </c>
      <c r="J37" s="230"/>
      <c r="K37" s="239" t="s">
        <v>7</v>
      </c>
      <c r="L37" s="63"/>
      <c r="M37" s="63" t="s">
        <v>6</v>
      </c>
      <c r="N37" s="63"/>
      <c r="O37" s="239" t="s">
        <v>8</v>
      </c>
      <c r="P37" s="230" t="str">
        <f>IF(N37:N38="","",(N37+N38))</f>
        <v/>
      </c>
      <c r="Q37" s="237"/>
      <c r="R37" s="254" t="str">
        <f>B9</f>
        <v>フォルトゥナSC</v>
      </c>
      <c r="S37" s="254"/>
      <c r="T37" s="254"/>
      <c r="U37" s="254"/>
      <c r="V37" s="254"/>
      <c r="W37" s="255" t="str">
        <f>D35</f>
        <v>プログレス甲府昭和</v>
      </c>
      <c r="X37" s="255"/>
      <c r="Y37" s="256"/>
      <c r="Z37" s="256"/>
      <c r="AA37" s="256"/>
      <c r="AB37" s="255" t="str">
        <f>B7</f>
        <v>JFC竜王</v>
      </c>
      <c r="AC37" s="255"/>
      <c r="AD37" s="255"/>
    </row>
    <row r="38" spans="1:31" ht="17.100000000000001" customHeight="1" x14ac:dyDescent="0.25">
      <c r="A38" s="252"/>
      <c r="B38" s="221"/>
      <c r="C38" s="222"/>
      <c r="D38" s="254"/>
      <c r="E38" s="254"/>
      <c r="F38" s="254"/>
      <c r="G38" s="254"/>
      <c r="H38" s="254"/>
      <c r="I38" s="231"/>
      <c r="J38" s="232"/>
      <c r="K38" s="240"/>
      <c r="L38" s="65"/>
      <c r="M38" s="65" t="s">
        <v>6</v>
      </c>
      <c r="N38" s="65"/>
      <c r="O38" s="240"/>
      <c r="P38" s="232"/>
      <c r="Q38" s="238"/>
      <c r="R38" s="254"/>
      <c r="S38" s="254"/>
      <c r="T38" s="254"/>
      <c r="U38" s="254"/>
      <c r="V38" s="254"/>
      <c r="W38" s="255"/>
      <c r="X38" s="255"/>
      <c r="Y38" s="256"/>
      <c r="Z38" s="256"/>
      <c r="AA38" s="256"/>
      <c r="AB38" s="255"/>
      <c r="AC38" s="255"/>
      <c r="AD38" s="255"/>
    </row>
    <row r="39" spans="1:31" ht="17.100000000000001" customHeight="1" x14ac:dyDescent="0.25">
      <c r="A39" s="252">
        <v>4</v>
      </c>
      <c r="B39" s="219">
        <v>0.54166666666666663</v>
      </c>
      <c r="C39" s="220"/>
      <c r="D39" s="254" t="str">
        <f>B5</f>
        <v>中道セレソン</v>
      </c>
      <c r="E39" s="254"/>
      <c r="F39" s="254"/>
      <c r="G39" s="254"/>
      <c r="H39" s="254"/>
      <c r="I39" s="229" t="str">
        <f>IF(L39:L40="","",(L39+L40))</f>
        <v/>
      </c>
      <c r="J39" s="230"/>
      <c r="K39" s="239" t="s">
        <v>7</v>
      </c>
      <c r="L39" s="66"/>
      <c r="M39" s="66" t="s">
        <v>6</v>
      </c>
      <c r="N39" s="66"/>
      <c r="O39" s="239" t="s">
        <v>8</v>
      </c>
      <c r="P39" s="230" t="str">
        <f>IF(N39:N40="","",(N39+N40))</f>
        <v/>
      </c>
      <c r="Q39" s="237"/>
      <c r="R39" s="254" t="str">
        <f>B11</f>
        <v>プログレス甲府昭和</v>
      </c>
      <c r="S39" s="254"/>
      <c r="T39" s="254"/>
      <c r="U39" s="254"/>
      <c r="V39" s="254"/>
      <c r="W39" s="255" t="str">
        <f>B13</f>
        <v>田富SSS</v>
      </c>
      <c r="X39" s="255"/>
      <c r="Y39" s="256"/>
      <c r="Z39" s="256"/>
      <c r="AA39" s="256"/>
      <c r="AB39" s="255" t="str">
        <f>B9</f>
        <v>フォルトゥナSC</v>
      </c>
      <c r="AC39" s="255"/>
      <c r="AD39" s="255"/>
      <c r="AE39" s="37"/>
    </row>
    <row r="40" spans="1:31" ht="17.100000000000001" customHeight="1" x14ac:dyDescent="0.25">
      <c r="A40" s="252"/>
      <c r="B40" s="221"/>
      <c r="C40" s="222"/>
      <c r="D40" s="254"/>
      <c r="E40" s="254"/>
      <c r="F40" s="254"/>
      <c r="G40" s="254"/>
      <c r="H40" s="254"/>
      <c r="I40" s="231"/>
      <c r="J40" s="232"/>
      <c r="K40" s="240"/>
      <c r="L40" s="65"/>
      <c r="M40" s="65" t="s">
        <v>6</v>
      </c>
      <c r="N40" s="65"/>
      <c r="O40" s="240"/>
      <c r="P40" s="232"/>
      <c r="Q40" s="238"/>
      <c r="R40" s="254"/>
      <c r="S40" s="254"/>
      <c r="T40" s="254"/>
      <c r="U40" s="254"/>
      <c r="V40" s="254"/>
      <c r="W40" s="255"/>
      <c r="X40" s="255"/>
      <c r="Y40" s="256"/>
      <c r="Z40" s="256"/>
      <c r="AA40" s="256"/>
      <c r="AB40" s="255"/>
      <c r="AC40" s="255"/>
      <c r="AD40" s="255"/>
      <c r="AE40" s="37"/>
    </row>
    <row r="41" spans="1:31" ht="17.100000000000001" customHeight="1" x14ac:dyDescent="0.25">
      <c r="A41" s="252">
        <v>5</v>
      </c>
      <c r="B41" s="219">
        <v>0.58333333333333337</v>
      </c>
      <c r="C41" s="220"/>
      <c r="D41" s="254" t="str">
        <f>B7</f>
        <v>JFC竜王</v>
      </c>
      <c r="E41" s="254"/>
      <c r="F41" s="254"/>
      <c r="G41" s="254"/>
      <c r="H41" s="254"/>
      <c r="I41" s="229" t="str">
        <f>IF(L41:L42="","",(L41+L42))</f>
        <v/>
      </c>
      <c r="J41" s="230"/>
      <c r="K41" s="239" t="s">
        <v>7</v>
      </c>
      <c r="L41" s="63"/>
      <c r="M41" s="63" t="s">
        <v>6</v>
      </c>
      <c r="N41" s="63"/>
      <c r="O41" s="239" t="s">
        <v>8</v>
      </c>
      <c r="P41" s="230" t="str">
        <f>IF(N41:N42="","",(N41+N42))</f>
        <v/>
      </c>
      <c r="Q41" s="237"/>
      <c r="R41" s="254" t="str">
        <f>B13</f>
        <v>田富SSS</v>
      </c>
      <c r="S41" s="254"/>
      <c r="T41" s="254"/>
      <c r="U41" s="254"/>
      <c r="V41" s="254"/>
      <c r="W41" s="255" t="str">
        <f>D39</f>
        <v>中道セレソン</v>
      </c>
      <c r="X41" s="255"/>
      <c r="Y41" s="256"/>
      <c r="Z41" s="256"/>
      <c r="AA41" s="256"/>
      <c r="AB41" s="255" t="str">
        <f>R39</f>
        <v>プログレス甲府昭和</v>
      </c>
      <c r="AC41" s="255"/>
      <c r="AD41" s="255"/>
      <c r="AE41" s="37"/>
    </row>
    <row r="42" spans="1:31" ht="17.100000000000001" customHeight="1" x14ac:dyDescent="0.25">
      <c r="A42" s="252"/>
      <c r="B42" s="221"/>
      <c r="C42" s="222"/>
      <c r="D42" s="254"/>
      <c r="E42" s="254"/>
      <c r="F42" s="254"/>
      <c r="G42" s="254"/>
      <c r="H42" s="254"/>
      <c r="I42" s="231"/>
      <c r="J42" s="232"/>
      <c r="K42" s="240"/>
      <c r="L42" s="65"/>
      <c r="M42" s="65" t="s">
        <v>6</v>
      </c>
      <c r="N42" s="65"/>
      <c r="O42" s="240"/>
      <c r="P42" s="232"/>
      <c r="Q42" s="238"/>
      <c r="R42" s="254"/>
      <c r="S42" s="254"/>
      <c r="T42" s="254"/>
      <c r="U42" s="254"/>
      <c r="V42" s="254"/>
      <c r="W42" s="255"/>
      <c r="X42" s="255"/>
      <c r="Y42" s="256"/>
      <c r="Z42" s="256"/>
      <c r="AA42" s="256"/>
      <c r="AB42" s="255"/>
      <c r="AC42" s="255"/>
      <c r="AD42" s="255"/>
      <c r="AE42" s="37"/>
    </row>
    <row r="44" spans="1:31" x14ac:dyDescent="0.2">
      <c r="B44" s="39"/>
      <c r="C44" s="37"/>
      <c r="W44" s="37"/>
      <c r="X44" s="37"/>
      <c r="Y44" s="37"/>
      <c r="Z44" s="37"/>
      <c r="AA44" s="37"/>
      <c r="AB44" s="37"/>
      <c r="AC44" s="37"/>
    </row>
    <row r="45" spans="1:31" ht="13.9" x14ac:dyDescent="0.2">
      <c r="B45" s="39"/>
      <c r="C45" s="39"/>
      <c r="D45" s="42"/>
      <c r="E45" s="42"/>
      <c r="F45" s="42"/>
      <c r="G45" s="42"/>
      <c r="H45" s="42"/>
      <c r="K45" s="39"/>
      <c r="M45" s="41"/>
      <c r="O45" s="39"/>
      <c r="P45" s="40"/>
    </row>
    <row r="46" spans="1:31" ht="13.5" customHeight="1" x14ac:dyDescent="0.2">
      <c r="B46" s="39"/>
      <c r="C46" s="43"/>
      <c r="D46" s="44"/>
      <c r="E46" s="42"/>
      <c r="F46" s="42"/>
      <c r="G46" s="42"/>
      <c r="H46" s="42"/>
      <c r="I46" s="40"/>
      <c r="K46" s="39"/>
      <c r="M46" s="41"/>
      <c r="O46" s="39"/>
      <c r="P46" s="40"/>
    </row>
    <row r="47" spans="1:31" ht="13.9" x14ac:dyDescent="0.2">
      <c r="B47" s="39"/>
      <c r="C47" s="45"/>
      <c r="D47" s="46"/>
      <c r="E47" s="47"/>
      <c r="F47" s="47"/>
      <c r="G47" s="47"/>
      <c r="H47" s="47"/>
      <c r="I47" s="48"/>
      <c r="J47" s="49"/>
      <c r="K47" s="50"/>
      <c r="M47" s="41"/>
      <c r="O47" s="39"/>
      <c r="P47" s="51"/>
      <c r="Q47" s="52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</row>
    <row r="48" spans="1:31" ht="13.9" x14ac:dyDescent="0.2">
      <c r="B48" s="39"/>
      <c r="C48" s="37"/>
      <c r="D48" s="47"/>
      <c r="E48" s="47"/>
      <c r="F48" s="47"/>
      <c r="G48" s="47"/>
      <c r="H48" s="47"/>
      <c r="I48" s="49"/>
      <c r="J48" s="49"/>
      <c r="K48" s="50"/>
      <c r="M48" s="41"/>
      <c r="O48" s="39"/>
      <c r="P48" s="51"/>
      <c r="Q48" s="52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</row>
    <row r="49" spans="2:29" ht="13.9" x14ac:dyDescent="0.2">
      <c r="B49" s="39"/>
      <c r="C49" s="45"/>
      <c r="D49" s="46"/>
      <c r="E49" s="47"/>
      <c r="F49" s="47"/>
      <c r="G49" s="47"/>
      <c r="H49" s="47"/>
      <c r="I49" s="48"/>
      <c r="J49" s="49"/>
      <c r="K49" s="50"/>
      <c r="M49" s="41"/>
      <c r="O49" s="39"/>
      <c r="P49" s="51"/>
      <c r="Q49" s="52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</row>
    <row r="50" spans="2:29" ht="13.9" x14ac:dyDescent="0.2">
      <c r="B50" s="39"/>
      <c r="C50" s="37"/>
      <c r="D50" s="47"/>
      <c r="E50" s="47"/>
      <c r="F50" s="47"/>
      <c r="G50" s="47"/>
      <c r="H50" s="47"/>
      <c r="I50" s="49"/>
      <c r="J50" s="49"/>
      <c r="K50" s="50"/>
      <c r="M50" s="41"/>
      <c r="O50" s="39"/>
      <c r="P50" s="51"/>
      <c r="Q50" s="52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</row>
  </sheetData>
  <protectedRanges>
    <protectedRange password="C4D3" sqref="D5:R5 D7:R7 D9:R9 D11:R11 D13:R13" name="関数データ保護"/>
  </protectedRanges>
  <mergeCells count="199">
    <mergeCell ref="C1:AC1"/>
    <mergeCell ref="A2:B2"/>
    <mergeCell ref="C2:E2"/>
    <mergeCell ref="P2:W2"/>
    <mergeCell ref="B3:C4"/>
    <mergeCell ref="D3:F4"/>
    <mergeCell ref="G3:I4"/>
    <mergeCell ref="J3:L4"/>
    <mergeCell ref="M3:O4"/>
    <mergeCell ref="P3:R4"/>
    <mergeCell ref="S3:V4"/>
    <mergeCell ref="W3:Y4"/>
    <mergeCell ref="Z3:AB4"/>
    <mergeCell ref="F2:J2"/>
    <mergeCell ref="K2:O2"/>
    <mergeCell ref="AD3:AD4"/>
    <mergeCell ref="A5:A6"/>
    <mergeCell ref="B5:C6"/>
    <mergeCell ref="D5:F6"/>
    <mergeCell ref="G5:I5"/>
    <mergeCell ref="J5:L5"/>
    <mergeCell ref="AD5:AD6"/>
    <mergeCell ref="AE5:AE6"/>
    <mergeCell ref="A7:A8"/>
    <mergeCell ref="B7:C8"/>
    <mergeCell ref="D7:F7"/>
    <mergeCell ref="G7:I8"/>
    <mergeCell ref="J7:L7"/>
    <mergeCell ref="M7:O7"/>
    <mergeCell ref="P7:R7"/>
    <mergeCell ref="S7:V8"/>
    <mergeCell ref="M5:O5"/>
    <mergeCell ref="P5:R5"/>
    <mergeCell ref="S5:V6"/>
    <mergeCell ref="W5:Y6"/>
    <mergeCell ref="Z5:AB6"/>
    <mergeCell ref="AC5:AC6"/>
    <mergeCell ref="W7:Y8"/>
    <mergeCell ref="Z7:AB8"/>
    <mergeCell ref="M9:O9"/>
    <mergeCell ref="P9:R9"/>
    <mergeCell ref="S9:V10"/>
    <mergeCell ref="AC7:AC8"/>
    <mergeCell ref="AD7:AD8"/>
    <mergeCell ref="AE7:AE8"/>
    <mergeCell ref="A9:A10"/>
    <mergeCell ref="B9:C10"/>
    <mergeCell ref="D9:F9"/>
    <mergeCell ref="G9:I9"/>
    <mergeCell ref="J9:L10"/>
    <mergeCell ref="AD9:AD10"/>
    <mergeCell ref="AE9:AE10"/>
    <mergeCell ref="W9:Y10"/>
    <mergeCell ref="Z9:AB10"/>
    <mergeCell ref="AC9:AC10"/>
    <mergeCell ref="W11:Y12"/>
    <mergeCell ref="Z11:AB12"/>
    <mergeCell ref="AC11:AC12"/>
    <mergeCell ref="AD11:AD12"/>
    <mergeCell ref="AE11:AE12"/>
    <mergeCell ref="A13:A14"/>
    <mergeCell ref="B13:C14"/>
    <mergeCell ref="D13:F13"/>
    <mergeCell ref="G13:I13"/>
    <mergeCell ref="J13:L13"/>
    <mergeCell ref="AD13:AD14"/>
    <mergeCell ref="AE13:AE14"/>
    <mergeCell ref="AC13:AC14"/>
    <mergeCell ref="A11:A12"/>
    <mergeCell ref="B11:C12"/>
    <mergeCell ref="D11:F11"/>
    <mergeCell ref="G11:I11"/>
    <mergeCell ref="J11:L11"/>
    <mergeCell ref="M11:O12"/>
    <mergeCell ref="P11:R11"/>
    <mergeCell ref="S11:V12"/>
    <mergeCell ref="B16:H16"/>
    <mergeCell ref="A17:A18"/>
    <mergeCell ref="B17:C18"/>
    <mergeCell ref="D17:E18"/>
    <mergeCell ref="F17:H18"/>
    <mergeCell ref="I17:K18"/>
    <mergeCell ref="L17:V18"/>
    <mergeCell ref="W17:AA18"/>
    <mergeCell ref="M13:O13"/>
    <mergeCell ref="P13:R14"/>
    <mergeCell ref="S13:V14"/>
    <mergeCell ref="W13:Y14"/>
    <mergeCell ref="Z13:AB14"/>
    <mergeCell ref="AB17:AD18"/>
    <mergeCell ref="AB19:AD20"/>
    <mergeCell ref="A21:A22"/>
    <mergeCell ref="B21:C22"/>
    <mergeCell ref="D21:H22"/>
    <mergeCell ref="I21:J22"/>
    <mergeCell ref="K21:K22"/>
    <mergeCell ref="O21:O22"/>
    <mergeCell ref="P21:Q22"/>
    <mergeCell ref="R21:V22"/>
    <mergeCell ref="W21:AA22"/>
    <mergeCell ref="AB21:AD22"/>
    <mergeCell ref="A19:A20"/>
    <mergeCell ref="B19:C20"/>
    <mergeCell ref="D19:H20"/>
    <mergeCell ref="I19:J20"/>
    <mergeCell ref="K19:K20"/>
    <mergeCell ref="O19:O20"/>
    <mergeCell ref="P19:Q20"/>
    <mergeCell ref="R19:V20"/>
    <mergeCell ref="W19:AA20"/>
    <mergeCell ref="AB23:AD24"/>
    <mergeCell ref="A25:A26"/>
    <mergeCell ref="B25:C26"/>
    <mergeCell ref="D25:H26"/>
    <mergeCell ref="I25:J26"/>
    <mergeCell ref="K25:K26"/>
    <mergeCell ref="O25:O26"/>
    <mergeCell ref="P25:Q26"/>
    <mergeCell ref="R25:V26"/>
    <mergeCell ref="W25:AA26"/>
    <mergeCell ref="AB25:AD26"/>
    <mergeCell ref="A23:A24"/>
    <mergeCell ref="B23:C24"/>
    <mergeCell ref="D23:H24"/>
    <mergeCell ref="I23:J24"/>
    <mergeCell ref="K23:K24"/>
    <mergeCell ref="O23:O24"/>
    <mergeCell ref="P23:Q24"/>
    <mergeCell ref="R23:V24"/>
    <mergeCell ref="W23:AA24"/>
    <mergeCell ref="AB27:AD28"/>
    <mergeCell ref="B29:H30"/>
    <mergeCell ref="A31:A32"/>
    <mergeCell ref="B31:C32"/>
    <mergeCell ref="D31:E32"/>
    <mergeCell ref="F31:H32"/>
    <mergeCell ref="I31:K32"/>
    <mergeCell ref="L31:V32"/>
    <mergeCell ref="W31:AA32"/>
    <mergeCell ref="AB31:AD32"/>
    <mergeCell ref="A27:A28"/>
    <mergeCell ref="B27:C28"/>
    <mergeCell ref="D27:H28"/>
    <mergeCell ref="I27:J28"/>
    <mergeCell ref="K27:K28"/>
    <mergeCell ref="O27:O28"/>
    <mergeCell ref="P27:Q28"/>
    <mergeCell ref="R27:V28"/>
    <mergeCell ref="W27:AA28"/>
    <mergeCell ref="AB33:AD34"/>
    <mergeCell ref="A35:A36"/>
    <mergeCell ref="B35:C36"/>
    <mergeCell ref="D35:H36"/>
    <mergeCell ref="I35:J36"/>
    <mergeCell ref="K35:K36"/>
    <mergeCell ref="O35:O36"/>
    <mergeCell ref="A33:A34"/>
    <mergeCell ref="B33:C34"/>
    <mergeCell ref="D33:H34"/>
    <mergeCell ref="I33:J34"/>
    <mergeCell ref="K33:K34"/>
    <mergeCell ref="O33:O34"/>
    <mergeCell ref="P35:Q36"/>
    <mergeCell ref="R35:V36"/>
    <mergeCell ref="W35:AA36"/>
    <mergeCell ref="AB35:AD36"/>
    <mergeCell ref="I37:J38"/>
    <mergeCell ref="K37:K38"/>
    <mergeCell ref="O37:O38"/>
    <mergeCell ref="P37:Q38"/>
    <mergeCell ref="R37:V38"/>
    <mergeCell ref="W37:AA38"/>
    <mergeCell ref="P33:Q34"/>
    <mergeCell ref="R33:V34"/>
    <mergeCell ref="W33:AA34"/>
    <mergeCell ref="AB37:AD38"/>
    <mergeCell ref="A39:A40"/>
    <mergeCell ref="B39:C40"/>
    <mergeCell ref="D39:H40"/>
    <mergeCell ref="I39:J40"/>
    <mergeCell ref="K39:K40"/>
    <mergeCell ref="O39:O40"/>
    <mergeCell ref="P41:Q42"/>
    <mergeCell ref="R41:V42"/>
    <mergeCell ref="W41:AA42"/>
    <mergeCell ref="AB41:AD42"/>
    <mergeCell ref="P39:Q40"/>
    <mergeCell ref="R39:V40"/>
    <mergeCell ref="W39:AA40"/>
    <mergeCell ref="AB39:AD40"/>
    <mergeCell ref="A41:A42"/>
    <mergeCell ref="B41:C42"/>
    <mergeCell ref="D41:H42"/>
    <mergeCell ref="I41:J42"/>
    <mergeCell ref="K41:K42"/>
    <mergeCell ref="O41:O42"/>
    <mergeCell ref="A37:A38"/>
    <mergeCell ref="B37:C38"/>
    <mergeCell ref="D37:H38"/>
  </mergeCells>
  <phoneticPr fontId="10"/>
  <conditionalFormatting sqref="S5 W5 Z5 AC5:AD14 S7 W7 Z7 S9 W9 Z9 S11 W11 Z11 S13 W13 Z13">
    <cfRule type="expression" dxfId="1" priority="1">
      <formula>$I$27=""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horizontalDpi="4294967293" verticalDpi="1200" r:id="rId1"/>
  <headerFooter alignWithMargins="0">
    <oddHeader xml:space="preserve">&amp;C&amp;"ＭＳ Ｐゴシック,太字"&amp;16 </oddHeader>
    <oddFooter>&amp;C&amp;12試合結果・警告退場は日程終了後直ちに4種広報部宛ご報告ください。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7041B-F06D-435B-927C-CE4988CA6FA4}">
  <sheetPr>
    <tabColor rgb="FFCCFF99"/>
  </sheetPr>
  <dimension ref="A1:AE44"/>
  <sheetViews>
    <sheetView topLeftCell="A16" zoomScaleNormal="100" zoomScaleSheetLayoutView="100" zoomScalePageLayoutView="85" workbookViewId="0">
      <selection activeCell="AA28" sqref="AA28"/>
    </sheetView>
  </sheetViews>
  <sheetFormatPr defaultColWidth="9" defaultRowHeight="12.75" x14ac:dyDescent="0.25"/>
  <cols>
    <col min="1" max="1" width="3.06640625" style="4" customWidth="1"/>
    <col min="2" max="2" width="3" style="4" customWidth="1"/>
    <col min="3" max="3" width="10.73046875" style="4" customWidth="1"/>
    <col min="4" max="8" width="3.06640625" style="4" customWidth="1"/>
    <col min="9" max="15" width="2.86328125" style="4" customWidth="1"/>
    <col min="16" max="17" width="2.796875" style="4" customWidth="1"/>
    <col min="18" max="22" width="3.06640625" style="4" customWidth="1"/>
    <col min="23" max="24" width="6" style="4" customWidth="1"/>
    <col min="25" max="16384" width="9" style="4"/>
  </cols>
  <sheetData>
    <row r="1" spans="1:31" ht="31.9" customHeight="1" x14ac:dyDescent="0.25">
      <c r="C1" s="258" t="s">
        <v>60</v>
      </c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</row>
    <row r="2" spans="1:31" ht="34.5" customHeight="1" x14ac:dyDescent="0.25">
      <c r="A2" s="261" t="s">
        <v>133</v>
      </c>
      <c r="B2" s="261"/>
      <c r="C2" s="262" t="s">
        <v>2</v>
      </c>
      <c r="D2" s="262"/>
      <c r="E2" s="262"/>
      <c r="F2" s="259" t="s">
        <v>172</v>
      </c>
      <c r="G2" s="259"/>
      <c r="H2" s="259"/>
      <c r="I2" s="259"/>
      <c r="J2" s="259"/>
      <c r="K2" s="260" t="s">
        <v>58</v>
      </c>
      <c r="L2" s="260"/>
      <c r="M2" s="260"/>
      <c r="N2" s="260"/>
      <c r="O2" s="260"/>
      <c r="P2" s="227" t="s">
        <v>17</v>
      </c>
      <c r="Q2" s="227"/>
      <c r="R2" s="227"/>
      <c r="S2" s="227"/>
      <c r="T2" s="227"/>
      <c r="U2" s="227"/>
      <c r="V2" s="227"/>
      <c r="W2" s="227"/>
      <c r="X2" s="3"/>
    </row>
    <row r="3" spans="1:31" ht="17.100000000000001" customHeight="1" x14ac:dyDescent="0.25">
      <c r="A3" s="5"/>
      <c r="B3" s="263" t="str">
        <f>A2</f>
        <v>Ｌ</v>
      </c>
      <c r="C3" s="264"/>
      <c r="D3" s="257" t="str">
        <f>B5</f>
        <v>浅川ジュニア</v>
      </c>
      <c r="E3" s="242"/>
      <c r="F3" s="243"/>
      <c r="G3" s="257" t="str">
        <f>B7</f>
        <v>HATTAメニーノ</v>
      </c>
      <c r="H3" s="242"/>
      <c r="I3" s="243"/>
      <c r="J3" s="257" t="str">
        <f>B9</f>
        <v>山城SSS</v>
      </c>
      <c r="K3" s="242"/>
      <c r="L3" s="243"/>
      <c r="M3" s="257" t="str">
        <f>B11</f>
        <v>グリュック</v>
      </c>
      <c r="N3" s="242"/>
      <c r="O3" s="243"/>
      <c r="P3" s="255" t="s">
        <v>4</v>
      </c>
      <c r="Q3" s="255"/>
      <c r="R3" s="255"/>
      <c r="S3" s="267" t="s">
        <v>5</v>
      </c>
      <c r="T3" s="267"/>
      <c r="U3" s="267" t="s">
        <v>12</v>
      </c>
      <c r="V3" s="267"/>
      <c r="W3" s="6" t="s">
        <v>13</v>
      </c>
      <c r="X3" s="269" t="s">
        <v>3</v>
      </c>
    </row>
    <row r="4" spans="1:31" ht="17.100000000000001" customHeight="1" x14ac:dyDescent="0.25">
      <c r="A4" s="7"/>
      <c r="B4" s="265"/>
      <c r="C4" s="266"/>
      <c r="D4" s="244"/>
      <c r="E4" s="245"/>
      <c r="F4" s="246"/>
      <c r="G4" s="244"/>
      <c r="H4" s="245"/>
      <c r="I4" s="246"/>
      <c r="J4" s="244"/>
      <c r="K4" s="245"/>
      <c r="L4" s="246"/>
      <c r="M4" s="244"/>
      <c r="N4" s="245"/>
      <c r="O4" s="246"/>
      <c r="P4" s="255"/>
      <c r="Q4" s="255"/>
      <c r="R4" s="255"/>
      <c r="S4" s="267"/>
      <c r="T4" s="267"/>
      <c r="U4" s="267"/>
      <c r="V4" s="267"/>
      <c r="W4" s="8" t="s">
        <v>14</v>
      </c>
      <c r="X4" s="269"/>
      <c r="AD4" s="272" t="s">
        <v>45</v>
      </c>
      <c r="AE4" s="225"/>
    </row>
    <row r="5" spans="1:31" ht="17.100000000000001" customHeight="1" x14ac:dyDescent="0.25">
      <c r="A5" s="270">
        <v>1</v>
      </c>
      <c r="B5" s="272" t="s">
        <v>157</v>
      </c>
      <c r="C5" s="225"/>
      <c r="D5" s="198"/>
      <c r="E5" s="199"/>
      <c r="F5" s="200"/>
      <c r="G5" s="201" t="str">
        <f>IF(G6="","",IF(G6=I6,"△",IF(G6&gt;I6,"○","●")))</f>
        <v>△</v>
      </c>
      <c r="H5" s="202"/>
      <c r="I5" s="203"/>
      <c r="J5" s="201" t="str">
        <f>IF(J6="","",IF(J6=L6,"△",IF(J6&gt;L6,"○","●")))</f>
        <v>●</v>
      </c>
      <c r="K5" s="202"/>
      <c r="L5" s="203"/>
      <c r="M5" s="201" t="str">
        <f>IF(M6="","",IF(M6=O6,"△",IF(M6&gt;O6,"○","●")))</f>
        <v/>
      </c>
      <c r="N5" s="202"/>
      <c r="O5" s="203"/>
      <c r="P5" s="273">
        <f>(COUNTIF(D5:O5,"○")*3)+(COUNTIF(D5:O5,"△")*1)</f>
        <v>1</v>
      </c>
      <c r="Q5" s="273"/>
      <c r="R5" s="273"/>
      <c r="S5" s="254">
        <f>IF(SUM(F5:F12)=0,"",(SUM(F5:F12)))</f>
        <v>1</v>
      </c>
      <c r="T5" s="254"/>
      <c r="U5" s="254">
        <f>IF(SUM(D5:D12)=0,"",(SUM(D5:D12)))</f>
        <v>6</v>
      </c>
      <c r="V5" s="254"/>
      <c r="W5" s="274">
        <f>IFERROR(S5-U5,"")</f>
        <v>-5</v>
      </c>
      <c r="X5" s="267" t="e">
        <f>IF(ISNUMBER(Y5), RANK(Y5, $Y$5:$Y$12), "")</f>
        <v>#VALUE!</v>
      </c>
      <c r="Y5" s="326">
        <f>10000*P5+100*W5+S5</f>
        <v>9501</v>
      </c>
      <c r="Z5" s="276"/>
      <c r="AD5" s="226"/>
      <c r="AE5" s="228"/>
    </row>
    <row r="6" spans="1:31" ht="17.100000000000001" customHeight="1" x14ac:dyDescent="0.25">
      <c r="A6" s="271"/>
      <c r="B6" s="226"/>
      <c r="C6" s="228"/>
      <c r="D6" s="193"/>
      <c r="E6" s="194"/>
      <c r="F6" s="195"/>
      <c r="G6" s="53">
        <f>I17</f>
        <v>1</v>
      </c>
      <c r="H6" s="54" t="s">
        <v>6</v>
      </c>
      <c r="I6" s="55">
        <f>P17</f>
        <v>1</v>
      </c>
      <c r="J6" s="53">
        <f>P21</f>
        <v>0</v>
      </c>
      <c r="K6" s="54" t="s">
        <v>6</v>
      </c>
      <c r="L6" s="55">
        <f>I21</f>
        <v>5</v>
      </c>
      <c r="M6" s="53" t="str">
        <f>I31</f>
        <v/>
      </c>
      <c r="N6" s="54" t="s">
        <v>6</v>
      </c>
      <c r="O6" s="55" t="str">
        <f>P31</f>
        <v/>
      </c>
      <c r="P6" s="273"/>
      <c r="Q6" s="273"/>
      <c r="R6" s="273"/>
      <c r="S6" s="254"/>
      <c r="T6" s="254"/>
      <c r="U6" s="254"/>
      <c r="V6" s="254"/>
      <c r="W6" s="275"/>
      <c r="X6" s="267"/>
      <c r="Y6" s="326"/>
      <c r="Z6" s="276"/>
      <c r="AD6" s="268" t="s">
        <v>46</v>
      </c>
      <c r="AE6" s="225"/>
    </row>
    <row r="7" spans="1:31" ht="17.100000000000001" customHeight="1" x14ac:dyDescent="0.25">
      <c r="A7" s="267">
        <v>2</v>
      </c>
      <c r="B7" s="268" t="s">
        <v>158</v>
      </c>
      <c r="C7" s="225"/>
      <c r="D7" s="187" t="str">
        <f>IF(D8="","",IF(D8=F8,"△",IF(D8&gt;F8,"○","●")))</f>
        <v>△</v>
      </c>
      <c r="E7" s="188"/>
      <c r="F7" s="189"/>
      <c r="G7" s="190"/>
      <c r="H7" s="191"/>
      <c r="I7" s="192"/>
      <c r="J7" s="187" t="str">
        <f>IF(J8="","",IF(J8=L8,"△",IF(J8&gt;L8,"○","●")))</f>
        <v/>
      </c>
      <c r="K7" s="188"/>
      <c r="L7" s="189"/>
      <c r="M7" s="187" t="str">
        <f>IF(M8="","",IF(M8=O8,"△",IF(M8&gt;O8,"○","●")))</f>
        <v>△</v>
      </c>
      <c r="N7" s="188"/>
      <c r="O7" s="189"/>
      <c r="P7" s="273">
        <f>(COUNTIF(D7:O7,"○")*3)+(COUNTIF(D7:O7,"△")*1)</f>
        <v>2</v>
      </c>
      <c r="Q7" s="273"/>
      <c r="R7" s="273"/>
      <c r="S7" s="254">
        <f>IF(SUM(I5:I12)=0,"",(SUM(I5:I12)))</f>
        <v>4</v>
      </c>
      <c r="T7" s="254"/>
      <c r="U7" s="254">
        <f>IF(SUM(G5:G12)=0,"",(SUM(G5:G12)))</f>
        <v>4</v>
      </c>
      <c r="V7" s="254"/>
      <c r="W7" s="274">
        <f>IFERROR(S7-U7,"")</f>
        <v>0</v>
      </c>
      <c r="X7" s="267" t="e">
        <f>IF(ISNUMBER(Y7), RANK(Y7, $Y$5:$Y$12), "")</f>
        <v>#VALUE!</v>
      </c>
      <c r="Y7" s="326">
        <f>10000*P7+100*W7+S7</f>
        <v>20004</v>
      </c>
      <c r="AD7" s="227"/>
      <c r="AE7" s="228"/>
    </row>
    <row r="8" spans="1:31" ht="17.100000000000001" customHeight="1" x14ac:dyDescent="0.25">
      <c r="A8" s="267"/>
      <c r="B8" s="227"/>
      <c r="C8" s="228"/>
      <c r="D8" s="56">
        <f>IF(G5="","",I6)</f>
        <v>1</v>
      </c>
      <c r="E8" s="54" t="s">
        <v>6</v>
      </c>
      <c r="F8" s="57">
        <f>IF(G5="","",G6)</f>
        <v>1</v>
      </c>
      <c r="G8" s="193"/>
      <c r="H8" s="194"/>
      <c r="I8" s="195"/>
      <c r="J8" s="53" t="str">
        <f>I29</f>
        <v/>
      </c>
      <c r="K8" s="54" t="s">
        <v>6</v>
      </c>
      <c r="L8" s="55" t="str">
        <f>P29</f>
        <v/>
      </c>
      <c r="M8" s="53">
        <f>P23</f>
        <v>3</v>
      </c>
      <c r="N8" s="54" t="s">
        <v>6</v>
      </c>
      <c r="O8" s="55">
        <f>I23</f>
        <v>3</v>
      </c>
      <c r="P8" s="273"/>
      <c r="Q8" s="273"/>
      <c r="R8" s="273"/>
      <c r="S8" s="254"/>
      <c r="T8" s="254"/>
      <c r="U8" s="254"/>
      <c r="V8" s="254"/>
      <c r="W8" s="275"/>
      <c r="X8" s="267"/>
      <c r="Y8" s="326"/>
      <c r="AD8" s="268" t="s">
        <v>47</v>
      </c>
      <c r="AE8" s="225"/>
    </row>
    <row r="9" spans="1:31" ht="17.100000000000001" customHeight="1" x14ac:dyDescent="0.25">
      <c r="A9" s="270">
        <v>3</v>
      </c>
      <c r="B9" s="268" t="s">
        <v>159</v>
      </c>
      <c r="C9" s="225"/>
      <c r="D9" s="187" t="str">
        <f>IF(D10="","",IF(D10=F10,"△",IF(D10&gt;F10,"○","●")))</f>
        <v>○</v>
      </c>
      <c r="E9" s="188"/>
      <c r="F9" s="189"/>
      <c r="G9" s="187" t="str">
        <f>IF(G10="","",IF(G10=I10,"△",IF(G10&gt;I10,"○","●")))</f>
        <v/>
      </c>
      <c r="H9" s="188"/>
      <c r="I9" s="189"/>
      <c r="J9" s="190"/>
      <c r="K9" s="191"/>
      <c r="L9" s="192"/>
      <c r="M9" s="187" t="str">
        <f>IF(M10="","",IF(M10=O10,"△",IF(M10&gt;O10,"○","●")))</f>
        <v>○</v>
      </c>
      <c r="N9" s="188"/>
      <c r="O9" s="189"/>
      <c r="P9" s="273">
        <f>(COUNTIF(D9:O9,"○")*3)+(COUNTIF(D9:O9,"△")*1)</f>
        <v>6</v>
      </c>
      <c r="Q9" s="273"/>
      <c r="R9" s="273"/>
      <c r="S9" s="254">
        <f>IF(SUM(L5:L12)=0,"",(SUM(L5:L12)))</f>
        <v>12</v>
      </c>
      <c r="T9" s="254"/>
      <c r="U9" s="254" t="str">
        <f>IF(SUM(J5:J12)=0,"",(SUM(J5:J12)))</f>
        <v/>
      </c>
      <c r="V9" s="254"/>
      <c r="W9" s="274" t="str">
        <f>IFERROR(S9-U9,"")</f>
        <v/>
      </c>
      <c r="X9" s="267" t="str">
        <f>IF(ISNUMBER(Y9), RANK(Y9, $Y$5:$Y$12), "")</f>
        <v/>
      </c>
      <c r="Y9" s="326" t="e">
        <f>10000*P9+100*W9+S9</f>
        <v>#VALUE!</v>
      </c>
      <c r="AD9" s="227"/>
      <c r="AE9" s="228"/>
    </row>
    <row r="10" spans="1:31" ht="17.100000000000001" customHeight="1" x14ac:dyDescent="0.25">
      <c r="A10" s="271"/>
      <c r="B10" s="227"/>
      <c r="C10" s="228"/>
      <c r="D10" s="56">
        <f>IF(J5="","",L6)</f>
        <v>5</v>
      </c>
      <c r="E10" s="54" t="s">
        <v>6</v>
      </c>
      <c r="F10" s="57">
        <f>IF(J5="","",J6)</f>
        <v>0</v>
      </c>
      <c r="G10" s="56" t="str">
        <f>IF(J7="","",L8)</f>
        <v/>
      </c>
      <c r="H10" s="54" t="s">
        <v>6</v>
      </c>
      <c r="I10" s="57" t="str">
        <f>IF(J7="","",J8)</f>
        <v/>
      </c>
      <c r="J10" s="193"/>
      <c r="K10" s="194"/>
      <c r="L10" s="195"/>
      <c r="M10" s="53">
        <f>I19</f>
        <v>7</v>
      </c>
      <c r="N10" s="54" t="s">
        <v>6</v>
      </c>
      <c r="O10" s="55">
        <f>P19</f>
        <v>0</v>
      </c>
      <c r="P10" s="273"/>
      <c r="Q10" s="273"/>
      <c r="R10" s="273"/>
      <c r="S10" s="254"/>
      <c r="T10" s="254"/>
      <c r="U10" s="254"/>
      <c r="V10" s="254"/>
      <c r="W10" s="275"/>
      <c r="X10" s="267"/>
      <c r="Y10" s="326"/>
      <c r="AD10" s="268" t="s">
        <v>48</v>
      </c>
      <c r="AE10" s="225"/>
    </row>
    <row r="11" spans="1:31" ht="17.100000000000001" customHeight="1" x14ac:dyDescent="0.25">
      <c r="A11" s="267">
        <v>4</v>
      </c>
      <c r="B11" s="268" t="s">
        <v>46</v>
      </c>
      <c r="C11" s="225"/>
      <c r="D11" s="187" t="str">
        <f>IF(AND(D12="",D12=F12),"",IF(D12&gt;F12,"○",IF(D12&lt;F12,"●",IF(AND(D12&gt;=0,D12=F12),"△"))))</f>
        <v/>
      </c>
      <c r="E11" s="188"/>
      <c r="F11" s="189"/>
      <c r="G11" s="187" t="str">
        <f>IF(AND(G12="",G12=I12),"",IF(G12&gt;I12,"○",IF(G12&lt;I12,"●",IF(AND(G12&gt;=0,G12=I12),"△"))))</f>
        <v>△</v>
      </c>
      <c r="H11" s="188"/>
      <c r="I11" s="189"/>
      <c r="J11" s="187" t="str">
        <f>IF(AND(J12="",J12=L12),"",IF(J12&gt;L12,"○",IF(J12&lt;L12,"●",IF(AND(J12&gt;=0,J12=L12),"△"))))</f>
        <v>●</v>
      </c>
      <c r="K11" s="188"/>
      <c r="L11" s="189"/>
      <c r="M11" s="190"/>
      <c r="N11" s="191"/>
      <c r="O11" s="192"/>
      <c r="P11" s="273">
        <f>(COUNTIF(D11:O11,"○")*3)+(COUNTIF(D11:O11,"△")*1)</f>
        <v>1</v>
      </c>
      <c r="Q11" s="273"/>
      <c r="R11" s="273"/>
      <c r="S11" s="254">
        <f>IF(SUM(O5:O12)=0,"",(SUM(O5:O12)))</f>
        <v>3</v>
      </c>
      <c r="T11" s="254"/>
      <c r="U11" s="254">
        <f>IF(SUM(M5:M12)=0,"",(SUM(M5:M12)))</f>
        <v>10</v>
      </c>
      <c r="V11" s="254"/>
      <c r="W11" s="274">
        <f>IFERROR(S11-U11,"")</f>
        <v>-7</v>
      </c>
      <c r="X11" s="267" t="e">
        <f>IF(ISNUMBER(Y11), RANK(Y11, $Y$5:$Y$12), "")</f>
        <v>#VALUE!</v>
      </c>
      <c r="Y11" s="326">
        <f>10000*P11+100*W11+S11</f>
        <v>9303</v>
      </c>
      <c r="AD11" s="227"/>
      <c r="AE11" s="228"/>
    </row>
    <row r="12" spans="1:31" ht="17.100000000000001" customHeight="1" x14ac:dyDescent="0.25">
      <c r="A12" s="267"/>
      <c r="B12" s="227"/>
      <c r="C12" s="228"/>
      <c r="D12" s="56" t="str">
        <f>IF(M5="","",O6)</f>
        <v/>
      </c>
      <c r="E12" s="54" t="s">
        <v>6</v>
      </c>
      <c r="F12" s="57" t="str">
        <f>IF(M5="","",M6)</f>
        <v/>
      </c>
      <c r="G12" s="56">
        <f>IF(M7="","",O8)</f>
        <v>3</v>
      </c>
      <c r="H12" s="54" t="s">
        <v>6</v>
      </c>
      <c r="I12" s="57">
        <f>IF(M7="","",M8)</f>
        <v>3</v>
      </c>
      <c r="J12" s="56">
        <f>IF(M9="","",O10)</f>
        <v>0</v>
      </c>
      <c r="K12" s="54" t="s">
        <v>6</v>
      </c>
      <c r="L12" s="57">
        <f>IF(M9="","",M10)</f>
        <v>7</v>
      </c>
      <c r="M12" s="193"/>
      <c r="N12" s="194"/>
      <c r="O12" s="195"/>
      <c r="P12" s="273"/>
      <c r="Q12" s="273"/>
      <c r="R12" s="273"/>
      <c r="S12" s="254"/>
      <c r="T12" s="254"/>
      <c r="U12" s="254"/>
      <c r="V12" s="254"/>
      <c r="W12" s="275"/>
      <c r="X12" s="267"/>
      <c r="Y12" s="326"/>
    </row>
    <row r="13" spans="1:31" ht="17.100000000000001" customHeight="1" x14ac:dyDescent="0.25">
      <c r="D13" s="276" t="s">
        <v>21</v>
      </c>
      <c r="E13" s="276"/>
      <c r="F13" s="276"/>
      <c r="G13" s="276"/>
      <c r="H13" s="276"/>
      <c r="I13" s="278"/>
      <c r="J13" s="278"/>
      <c r="K13" s="278"/>
      <c r="L13" s="278"/>
      <c r="M13" s="278"/>
      <c r="N13" s="278"/>
      <c r="O13" s="279" t="s">
        <v>18</v>
      </c>
      <c r="P13" s="279"/>
      <c r="Q13" s="279"/>
      <c r="R13" s="279"/>
      <c r="S13" s="279"/>
      <c r="T13" s="276"/>
      <c r="U13" s="276"/>
      <c r="V13" s="276"/>
      <c r="W13" s="276"/>
      <c r="X13" s="276"/>
    </row>
    <row r="14" spans="1:31" ht="16.899999999999999" customHeight="1" x14ac:dyDescent="0.25"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80"/>
      <c r="P14" s="280"/>
      <c r="Q14" s="280"/>
      <c r="R14" s="280"/>
      <c r="S14" s="280"/>
      <c r="T14" s="277"/>
      <c r="U14" s="277"/>
      <c r="V14" s="277"/>
      <c r="W14" s="277"/>
      <c r="X14" s="277"/>
    </row>
    <row r="15" spans="1:31" ht="17.100000000000001" customHeight="1" x14ac:dyDescent="0.25">
      <c r="A15" s="281" t="s">
        <v>0</v>
      </c>
      <c r="B15" s="241" t="str">
        <f>F2</f>
        <v>2月1日(日)</v>
      </c>
      <c r="C15" s="243"/>
      <c r="D15" s="283" t="str">
        <f>B3</f>
        <v>Ｌ</v>
      </c>
      <c r="E15" s="284"/>
      <c r="F15" s="287" t="s">
        <v>2</v>
      </c>
      <c r="G15" s="287"/>
      <c r="H15" s="287"/>
      <c r="I15" s="9"/>
      <c r="J15" s="287" t="s">
        <v>15</v>
      </c>
      <c r="K15" s="287"/>
      <c r="L15" s="287"/>
      <c r="M15" s="287"/>
      <c r="N15" s="287" t="s">
        <v>170</v>
      </c>
      <c r="O15" s="287"/>
      <c r="P15" s="287"/>
      <c r="Q15" s="287"/>
      <c r="R15" s="287"/>
      <c r="S15" s="287"/>
      <c r="T15" s="287"/>
      <c r="U15" s="287"/>
      <c r="V15" s="289"/>
      <c r="W15" s="291" t="s">
        <v>10</v>
      </c>
      <c r="X15" s="267" t="s">
        <v>123</v>
      </c>
    </row>
    <row r="16" spans="1:31" ht="17.100000000000001" customHeight="1" x14ac:dyDescent="0.25">
      <c r="A16" s="282"/>
      <c r="B16" s="244"/>
      <c r="C16" s="246"/>
      <c r="D16" s="285"/>
      <c r="E16" s="286"/>
      <c r="F16" s="288"/>
      <c r="G16" s="288"/>
      <c r="H16" s="288"/>
      <c r="I16" s="11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90"/>
      <c r="W16" s="291"/>
      <c r="X16" s="267"/>
    </row>
    <row r="17" spans="1:30" ht="17.100000000000001" customHeight="1" x14ac:dyDescent="0.25">
      <c r="A17" s="292">
        <v>1</v>
      </c>
      <c r="B17" s="294">
        <v>0.4375</v>
      </c>
      <c r="C17" s="295"/>
      <c r="D17" s="223" t="str">
        <f>B5</f>
        <v>浅川ジュニア</v>
      </c>
      <c r="E17" s="224"/>
      <c r="F17" s="224"/>
      <c r="G17" s="224"/>
      <c r="H17" s="225"/>
      <c r="I17" s="229">
        <f>IF(L17:L18="","",(L17+L18))</f>
        <v>1</v>
      </c>
      <c r="J17" s="230"/>
      <c r="K17" s="233" t="s">
        <v>7</v>
      </c>
      <c r="L17" s="60">
        <v>0</v>
      </c>
      <c r="M17" s="63" t="s">
        <v>6</v>
      </c>
      <c r="N17" s="60">
        <v>0</v>
      </c>
      <c r="O17" s="235" t="s">
        <v>8</v>
      </c>
      <c r="P17" s="230">
        <f>IF(N17:N18="","",(N17+N18))</f>
        <v>1</v>
      </c>
      <c r="Q17" s="237"/>
      <c r="R17" s="223" t="str">
        <f>B7</f>
        <v>HATTAメニーノ</v>
      </c>
      <c r="S17" s="224"/>
      <c r="T17" s="224"/>
      <c r="U17" s="224"/>
      <c r="V17" s="225"/>
      <c r="W17" s="255" t="str">
        <f>B11</f>
        <v>グリュック</v>
      </c>
      <c r="X17" s="299" t="str">
        <f>B9</f>
        <v>山城SSS</v>
      </c>
      <c r="Y17" s="58"/>
      <c r="Z17" s="58"/>
      <c r="AA17" s="58"/>
      <c r="AC17" s="58"/>
      <c r="AD17" s="58"/>
    </row>
    <row r="18" spans="1:30" ht="17.100000000000001" customHeight="1" x14ac:dyDescent="0.25">
      <c r="A18" s="293"/>
      <c r="B18" s="296"/>
      <c r="C18" s="297"/>
      <c r="D18" s="226"/>
      <c r="E18" s="227"/>
      <c r="F18" s="227"/>
      <c r="G18" s="227"/>
      <c r="H18" s="228"/>
      <c r="I18" s="231"/>
      <c r="J18" s="232"/>
      <c r="K18" s="234"/>
      <c r="L18" s="61">
        <v>1</v>
      </c>
      <c r="M18" s="65" t="s">
        <v>6</v>
      </c>
      <c r="N18" s="61">
        <v>1</v>
      </c>
      <c r="O18" s="236"/>
      <c r="P18" s="232"/>
      <c r="Q18" s="238"/>
      <c r="R18" s="226"/>
      <c r="S18" s="227"/>
      <c r="T18" s="227"/>
      <c r="U18" s="227"/>
      <c r="V18" s="228"/>
      <c r="W18" s="255"/>
      <c r="X18" s="300"/>
      <c r="Y18" s="58"/>
      <c r="Z18" s="58"/>
      <c r="AA18" s="58"/>
      <c r="AB18" s="58"/>
      <c r="AC18" s="58"/>
      <c r="AD18" s="58"/>
    </row>
    <row r="19" spans="1:30" ht="17.100000000000001" customHeight="1" x14ac:dyDescent="0.25">
      <c r="A19" s="292">
        <v>2</v>
      </c>
      <c r="B19" s="294">
        <v>0.47916666666666669</v>
      </c>
      <c r="C19" s="295"/>
      <c r="D19" s="223" t="str">
        <f>B9</f>
        <v>山城SSS</v>
      </c>
      <c r="E19" s="224"/>
      <c r="F19" s="224"/>
      <c r="G19" s="224"/>
      <c r="H19" s="225"/>
      <c r="I19" s="229">
        <f>IF(L19:L20="","",(L19+L20))</f>
        <v>7</v>
      </c>
      <c r="J19" s="230"/>
      <c r="K19" s="233" t="s">
        <v>7</v>
      </c>
      <c r="L19" s="60">
        <v>4</v>
      </c>
      <c r="M19" s="63" t="s">
        <v>6</v>
      </c>
      <c r="N19" s="60">
        <v>0</v>
      </c>
      <c r="O19" s="235" t="s">
        <v>8</v>
      </c>
      <c r="P19" s="230">
        <f>IF(N19:N20="","",(N19+N20))</f>
        <v>0</v>
      </c>
      <c r="Q19" s="237"/>
      <c r="R19" s="223" t="str">
        <f>B11</f>
        <v>グリュック</v>
      </c>
      <c r="S19" s="224"/>
      <c r="T19" s="224"/>
      <c r="U19" s="224"/>
      <c r="V19" s="225"/>
      <c r="W19" s="267" t="str">
        <f>D17</f>
        <v>浅川ジュニア</v>
      </c>
      <c r="X19" s="299" t="str">
        <f>R17</f>
        <v>HATTAメニーノ</v>
      </c>
      <c r="Y19" s="58"/>
      <c r="Z19" s="58"/>
      <c r="AA19" s="58"/>
      <c r="AC19" s="58"/>
      <c r="AD19" s="58"/>
    </row>
    <row r="20" spans="1:30" ht="17.100000000000001" customHeight="1" x14ac:dyDescent="0.25">
      <c r="A20" s="293"/>
      <c r="B20" s="296"/>
      <c r="C20" s="297"/>
      <c r="D20" s="226"/>
      <c r="E20" s="227"/>
      <c r="F20" s="227"/>
      <c r="G20" s="227"/>
      <c r="H20" s="228"/>
      <c r="I20" s="231"/>
      <c r="J20" s="232"/>
      <c r="K20" s="234"/>
      <c r="L20" s="61">
        <v>3</v>
      </c>
      <c r="M20" s="65" t="s">
        <v>6</v>
      </c>
      <c r="N20" s="61">
        <v>0</v>
      </c>
      <c r="O20" s="236"/>
      <c r="P20" s="232"/>
      <c r="Q20" s="238"/>
      <c r="R20" s="226"/>
      <c r="S20" s="227"/>
      <c r="T20" s="227"/>
      <c r="U20" s="227"/>
      <c r="V20" s="228"/>
      <c r="W20" s="267"/>
      <c r="X20" s="300"/>
      <c r="Y20" s="58"/>
      <c r="Z20" s="58"/>
      <c r="AA20" s="58"/>
      <c r="AB20" s="58"/>
      <c r="AC20" s="58"/>
      <c r="AD20" s="58"/>
    </row>
    <row r="21" spans="1:30" ht="17.100000000000001" customHeight="1" x14ac:dyDescent="0.25">
      <c r="A21" s="292">
        <v>3</v>
      </c>
      <c r="B21" s="301">
        <v>0.54166666666666663</v>
      </c>
      <c r="C21" s="302"/>
      <c r="D21" s="223" t="str">
        <f>B9</f>
        <v>山城SSS</v>
      </c>
      <c r="E21" s="224"/>
      <c r="F21" s="224"/>
      <c r="G21" s="224"/>
      <c r="H21" s="225"/>
      <c r="I21" s="229">
        <f>IF(L21:L22="","",(L21+L22))</f>
        <v>5</v>
      </c>
      <c r="J21" s="230"/>
      <c r="K21" s="239" t="s">
        <v>7</v>
      </c>
      <c r="L21" s="60">
        <v>3</v>
      </c>
      <c r="M21" s="63" t="s">
        <v>6</v>
      </c>
      <c r="N21" s="60">
        <v>0</v>
      </c>
      <c r="O21" s="239" t="s">
        <v>8</v>
      </c>
      <c r="P21" s="230">
        <f>IF(N21:N22="","",(N21+N22))</f>
        <v>0</v>
      </c>
      <c r="Q21" s="237"/>
      <c r="R21" s="223" t="str">
        <f>B5</f>
        <v>浅川ジュニア</v>
      </c>
      <c r="S21" s="224"/>
      <c r="T21" s="224"/>
      <c r="U21" s="224"/>
      <c r="V21" s="225"/>
      <c r="W21" s="255" t="str">
        <f>R17</f>
        <v>HATTAメニーノ</v>
      </c>
      <c r="X21" s="299" t="str">
        <f>R19</f>
        <v>グリュック</v>
      </c>
      <c r="Y21" s="58"/>
      <c r="Z21" s="58"/>
      <c r="AA21" s="58"/>
      <c r="AC21" s="58"/>
      <c r="AD21" s="58"/>
    </row>
    <row r="22" spans="1:30" ht="17.100000000000001" customHeight="1" x14ac:dyDescent="0.25">
      <c r="A22" s="293"/>
      <c r="B22" s="303"/>
      <c r="C22" s="304"/>
      <c r="D22" s="226"/>
      <c r="E22" s="227"/>
      <c r="F22" s="227"/>
      <c r="G22" s="227"/>
      <c r="H22" s="228"/>
      <c r="I22" s="231"/>
      <c r="J22" s="232"/>
      <c r="K22" s="240"/>
      <c r="L22" s="61">
        <v>2</v>
      </c>
      <c r="M22" s="65" t="s">
        <v>6</v>
      </c>
      <c r="N22" s="61">
        <v>0</v>
      </c>
      <c r="O22" s="240"/>
      <c r="P22" s="232"/>
      <c r="Q22" s="238"/>
      <c r="R22" s="226"/>
      <c r="S22" s="227"/>
      <c r="T22" s="227"/>
      <c r="U22" s="227"/>
      <c r="V22" s="228"/>
      <c r="W22" s="255"/>
      <c r="X22" s="300"/>
      <c r="Y22" s="58"/>
      <c r="Z22" s="58"/>
      <c r="AA22" s="58"/>
      <c r="AB22" s="58"/>
      <c r="AC22" s="58"/>
      <c r="AD22" s="58"/>
    </row>
    <row r="23" spans="1:30" ht="17.100000000000001" customHeight="1" x14ac:dyDescent="0.25">
      <c r="A23" s="292">
        <v>4</v>
      </c>
      <c r="B23" s="301">
        <v>0.58333333333333337</v>
      </c>
      <c r="C23" s="302"/>
      <c r="D23" s="223" t="str">
        <f>B11</f>
        <v>グリュック</v>
      </c>
      <c r="E23" s="224"/>
      <c r="F23" s="224"/>
      <c r="G23" s="224"/>
      <c r="H23" s="225"/>
      <c r="I23" s="229">
        <f>IF(L23:L24="","",(L23+L24))</f>
        <v>3</v>
      </c>
      <c r="J23" s="230"/>
      <c r="K23" s="239" t="s">
        <v>7</v>
      </c>
      <c r="L23" s="60">
        <v>0</v>
      </c>
      <c r="M23" s="63" t="s">
        <v>6</v>
      </c>
      <c r="N23" s="60">
        <v>3</v>
      </c>
      <c r="O23" s="239" t="s">
        <v>8</v>
      </c>
      <c r="P23" s="230">
        <f>IF(N23:N24="","",(N23+N24))</f>
        <v>3</v>
      </c>
      <c r="Q23" s="237"/>
      <c r="R23" s="223" t="str">
        <f>B7</f>
        <v>HATTAメニーノ</v>
      </c>
      <c r="S23" s="224"/>
      <c r="T23" s="224"/>
      <c r="U23" s="224"/>
      <c r="V23" s="225"/>
      <c r="W23" s="255" t="str">
        <f>B9</f>
        <v>山城SSS</v>
      </c>
      <c r="X23" s="299" t="str">
        <f>B5</f>
        <v>浅川ジュニア</v>
      </c>
      <c r="Y23" s="58"/>
      <c r="Z23" s="58"/>
      <c r="AA23" s="58"/>
      <c r="AC23" s="58"/>
      <c r="AD23" s="58"/>
    </row>
    <row r="24" spans="1:30" ht="17.100000000000001" customHeight="1" x14ac:dyDescent="0.25">
      <c r="A24" s="293"/>
      <c r="B24" s="303"/>
      <c r="C24" s="304"/>
      <c r="D24" s="226"/>
      <c r="E24" s="227"/>
      <c r="F24" s="227"/>
      <c r="G24" s="227"/>
      <c r="H24" s="228"/>
      <c r="I24" s="231"/>
      <c r="J24" s="232"/>
      <c r="K24" s="240"/>
      <c r="L24" s="61">
        <v>3</v>
      </c>
      <c r="M24" s="65" t="s">
        <v>6</v>
      </c>
      <c r="N24" s="61">
        <v>0</v>
      </c>
      <c r="O24" s="240"/>
      <c r="P24" s="232"/>
      <c r="Q24" s="238"/>
      <c r="R24" s="226"/>
      <c r="S24" s="227"/>
      <c r="T24" s="227"/>
      <c r="U24" s="227"/>
      <c r="V24" s="228"/>
      <c r="W24" s="255"/>
      <c r="X24" s="300"/>
      <c r="Y24" s="58"/>
      <c r="Z24" s="58"/>
      <c r="AA24" s="58"/>
      <c r="AB24" s="58"/>
      <c r="AC24" s="58"/>
      <c r="AD24" s="58"/>
    </row>
    <row r="25" spans="1:30" ht="17.100000000000001" customHeight="1" x14ac:dyDescent="0.25">
      <c r="A25" s="16"/>
      <c r="B25" s="16"/>
      <c r="C25" s="17"/>
      <c r="D25" s="276" t="s">
        <v>21</v>
      </c>
      <c r="E25" s="276"/>
      <c r="F25" s="276"/>
      <c r="G25" s="276"/>
      <c r="H25" s="276"/>
      <c r="I25" s="278"/>
      <c r="J25" s="278"/>
      <c r="K25" s="278"/>
      <c r="L25" s="278"/>
      <c r="M25" s="278"/>
      <c r="N25" s="278"/>
      <c r="O25" s="298" t="s">
        <v>18</v>
      </c>
      <c r="P25" s="298"/>
      <c r="Q25" s="298"/>
      <c r="R25" s="298"/>
      <c r="S25" s="298"/>
      <c r="T25" s="276" t="s">
        <v>159</v>
      </c>
      <c r="U25" s="276"/>
      <c r="V25" s="276"/>
      <c r="W25" s="276"/>
      <c r="X25" s="276"/>
    </row>
    <row r="26" spans="1:30" ht="17.100000000000001" customHeight="1" x14ac:dyDescent="0.25"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27"/>
      <c r="P26" s="227"/>
      <c r="Q26" s="227"/>
      <c r="R26" s="227"/>
      <c r="S26" s="227"/>
      <c r="T26" s="277"/>
      <c r="U26" s="277"/>
      <c r="V26" s="277"/>
      <c r="W26" s="277"/>
      <c r="X26" s="277"/>
    </row>
    <row r="27" spans="1:30" ht="17.100000000000001" customHeight="1" x14ac:dyDescent="0.25">
      <c r="A27" s="256" t="s">
        <v>0</v>
      </c>
      <c r="B27" s="241" t="str">
        <f>K2</f>
        <v>2月15日(日)</v>
      </c>
      <c r="C27" s="243"/>
      <c r="D27" s="306" t="str">
        <f>D15</f>
        <v>Ｌ</v>
      </c>
      <c r="E27" s="307"/>
      <c r="F27" s="310" t="s">
        <v>2</v>
      </c>
      <c r="G27" s="310"/>
      <c r="H27" s="310"/>
      <c r="I27" s="20"/>
      <c r="J27" s="310" t="s">
        <v>16</v>
      </c>
      <c r="K27" s="310"/>
      <c r="L27" s="310"/>
      <c r="M27" s="310"/>
      <c r="N27" s="284" t="s">
        <v>124</v>
      </c>
      <c r="O27" s="284"/>
      <c r="P27" s="284"/>
      <c r="Q27" s="284"/>
      <c r="R27" s="284"/>
      <c r="S27" s="284"/>
      <c r="T27" s="284"/>
      <c r="U27" s="284"/>
      <c r="V27" s="312"/>
      <c r="W27" s="270" t="str">
        <f>W15</f>
        <v>主審</v>
      </c>
      <c r="X27" s="267" t="str">
        <f>X15</f>
        <v>補助審</v>
      </c>
    </row>
    <row r="28" spans="1:30" ht="17.100000000000001" customHeight="1" x14ac:dyDescent="0.25">
      <c r="A28" s="256"/>
      <c r="B28" s="244"/>
      <c r="C28" s="246"/>
      <c r="D28" s="308"/>
      <c r="E28" s="309"/>
      <c r="F28" s="311"/>
      <c r="G28" s="311"/>
      <c r="H28" s="311"/>
      <c r="I28" s="21"/>
      <c r="J28" s="311"/>
      <c r="K28" s="311"/>
      <c r="L28" s="311"/>
      <c r="M28" s="311"/>
      <c r="N28" s="286"/>
      <c r="O28" s="286"/>
      <c r="P28" s="286"/>
      <c r="Q28" s="286"/>
      <c r="R28" s="286"/>
      <c r="S28" s="286"/>
      <c r="T28" s="286"/>
      <c r="U28" s="286"/>
      <c r="V28" s="313"/>
      <c r="W28" s="300"/>
      <c r="X28" s="255"/>
    </row>
    <row r="29" spans="1:30" ht="17.100000000000001" customHeight="1" x14ac:dyDescent="0.25">
      <c r="A29" s="305">
        <v>1</v>
      </c>
      <c r="B29" s="294">
        <v>0.41666666666666669</v>
      </c>
      <c r="C29" s="295"/>
      <c r="D29" s="253" t="str">
        <f>B7</f>
        <v>HATTAメニーノ</v>
      </c>
      <c r="E29" s="253"/>
      <c r="F29" s="253"/>
      <c r="G29" s="253"/>
      <c r="H29" s="253"/>
      <c r="I29" s="229" t="str">
        <f>IF(L29:L30="","",(L29+L30))</f>
        <v/>
      </c>
      <c r="J29" s="230"/>
      <c r="K29" s="233" t="s">
        <v>7</v>
      </c>
      <c r="L29" s="60"/>
      <c r="M29" s="60" t="s">
        <v>6</v>
      </c>
      <c r="N29" s="60"/>
      <c r="O29" s="235" t="s">
        <v>8</v>
      </c>
      <c r="P29" s="230" t="str">
        <f>IF(N29:N30="","",(N29+N30))</f>
        <v/>
      </c>
      <c r="Q29" s="237"/>
      <c r="R29" s="253" t="str">
        <f>B9</f>
        <v>山城SSS</v>
      </c>
      <c r="S29" s="253"/>
      <c r="T29" s="253"/>
      <c r="U29" s="253"/>
      <c r="V29" s="253"/>
      <c r="W29" s="255" t="str">
        <f>R31</f>
        <v>グリュック</v>
      </c>
      <c r="X29" s="255" t="str">
        <f>D31</f>
        <v>浅川ジュニア</v>
      </c>
      <c r="Y29" s="2"/>
      <c r="Z29" s="2"/>
      <c r="AA29" s="2"/>
      <c r="AC29" s="59"/>
      <c r="AD29" s="59"/>
    </row>
    <row r="30" spans="1:30" ht="17.100000000000001" customHeight="1" x14ac:dyDescent="0.25">
      <c r="A30" s="305"/>
      <c r="B30" s="296"/>
      <c r="C30" s="297"/>
      <c r="D30" s="254"/>
      <c r="E30" s="254"/>
      <c r="F30" s="254"/>
      <c r="G30" s="254"/>
      <c r="H30" s="254"/>
      <c r="I30" s="231"/>
      <c r="J30" s="232"/>
      <c r="K30" s="234"/>
      <c r="L30" s="61"/>
      <c r="M30" s="61" t="s">
        <v>6</v>
      </c>
      <c r="N30" s="61"/>
      <c r="O30" s="236"/>
      <c r="P30" s="232"/>
      <c r="Q30" s="238"/>
      <c r="R30" s="254"/>
      <c r="S30" s="254"/>
      <c r="T30" s="254"/>
      <c r="U30" s="254"/>
      <c r="V30" s="254"/>
      <c r="W30" s="255"/>
      <c r="X30" s="255"/>
      <c r="Y30" s="2"/>
      <c r="Z30" s="2"/>
      <c r="AA30" s="2"/>
      <c r="AB30" s="59"/>
      <c r="AC30" s="59"/>
      <c r="AD30" s="59"/>
    </row>
    <row r="31" spans="1:30" ht="17.100000000000001" customHeight="1" x14ac:dyDescent="0.25">
      <c r="A31" s="305">
        <v>2</v>
      </c>
      <c r="B31" s="294">
        <v>0.45833333333333331</v>
      </c>
      <c r="C31" s="295"/>
      <c r="D31" s="254" t="str">
        <f>B5</f>
        <v>浅川ジュニア</v>
      </c>
      <c r="E31" s="254"/>
      <c r="F31" s="254"/>
      <c r="G31" s="254"/>
      <c r="H31" s="254"/>
      <c r="I31" s="229" t="str">
        <f>IF(L31:L32="","",(L31+L32))</f>
        <v/>
      </c>
      <c r="J31" s="230"/>
      <c r="K31" s="233" t="s">
        <v>7</v>
      </c>
      <c r="L31" s="60"/>
      <c r="M31" s="60" t="s">
        <v>6</v>
      </c>
      <c r="N31" s="60"/>
      <c r="O31" s="235" t="s">
        <v>8</v>
      </c>
      <c r="P31" s="230" t="str">
        <f>IF(N31:N32="","",(N31+N32))</f>
        <v/>
      </c>
      <c r="Q31" s="237"/>
      <c r="R31" s="254" t="str">
        <f>B11</f>
        <v>グリュック</v>
      </c>
      <c r="S31" s="254"/>
      <c r="T31" s="254"/>
      <c r="U31" s="254"/>
      <c r="V31" s="254"/>
      <c r="W31" s="255" t="str">
        <f>D29</f>
        <v>HATTAメニーノ</v>
      </c>
      <c r="X31" s="255" t="str">
        <f>R29</f>
        <v>山城SSS</v>
      </c>
      <c r="Y31" s="2"/>
      <c r="Z31" s="2"/>
      <c r="AA31" s="2"/>
      <c r="AC31" s="59"/>
      <c r="AD31" s="59"/>
    </row>
    <row r="32" spans="1:30" ht="17.100000000000001" customHeight="1" x14ac:dyDescent="0.25">
      <c r="A32" s="305"/>
      <c r="B32" s="296"/>
      <c r="C32" s="297"/>
      <c r="D32" s="254"/>
      <c r="E32" s="254"/>
      <c r="F32" s="254"/>
      <c r="G32" s="254"/>
      <c r="H32" s="254"/>
      <c r="I32" s="231"/>
      <c r="J32" s="232"/>
      <c r="K32" s="234"/>
      <c r="L32" s="61"/>
      <c r="M32" s="61" t="s">
        <v>6</v>
      </c>
      <c r="N32" s="61"/>
      <c r="O32" s="236"/>
      <c r="P32" s="232"/>
      <c r="Q32" s="238"/>
      <c r="R32" s="254"/>
      <c r="S32" s="254"/>
      <c r="T32" s="254"/>
      <c r="U32" s="254"/>
      <c r="V32" s="254"/>
      <c r="W32" s="255"/>
      <c r="X32" s="255"/>
      <c r="Y32" s="2"/>
      <c r="Z32" s="2"/>
      <c r="AA32" s="2"/>
      <c r="AB32" s="59"/>
      <c r="AC32" s="59"/>
      <c r="AD32" s="59"/>
    </row>
    <row r="33" spans="1:24" ht="17.100000000000001" customHeight="1" x14ac:dyDescent="0.25">
      <c r="A33" s="305">
        <v>3</v>
      </c>
      <c r="B33" s="294"/>
      <c r="C33" s="295"/>
      <c r="D33" s="254"/>
      <c r="E33" s="254"/>
      <c r="F33" s="254"/>
      <c r="G33" s="254"/>
      <c r="H33" s="254"/>
      <c r="I33" s="322"/>
      <c r="J33" s="323"/>
      <c r="K33" s="324" t="s">
        <v>7</v>
      </c>
      <c r="L33" s="12"/>
      <c r="M33" s="13" t="s">
        <v>6</v>
      </c>
      <c r="N33" s="12"/>
      <c r="O33" s="325" t="s">
        <v>8</v>
      </c>
      <c r="P33" s="224"/>
      <c r="Q33" s="225"/>
      <c r="R33" s="223"/>
      <c r="S33" s="224"/>
      <c r="T33" s="224"/>
      <c r="U33" s="224"/>
      <c r="V33" s="225"/>
      <c r="W33" s="299"/>
      <c r="X33" s="255"/>
    </row>
    <row r="34" spans="1:24" ht="17.100000000000001" customHeight="1" x14ac:dyDescent="0.25">
      <c r="A34" s="305"/>
      <c r="B34" s="296"/>
      <c r="C34" s="297"/>
      <c r="D34" s="254"/>
      <c r="E34" s="254"/>
      <c r="F34" s="254"/>
      <c r="G34" s="254"/>
      <c r="H34" s="254"/>
      <c r="I34" s="316"/>
      <c r="J34" s="317"/>
      <c r="K34" s="319"/>
      <c r="L34" s="3"/>
      <c r="M34" s="14" t="s">
        <v>6</v>
      </c>
      <c r="N34" s="3"/>
      <c r="O34" s="321"/>
      <c r="P34" s="227"/>
      <c r="Q34" s="228"/>
      <c r="R34" s="226"/>
      <c r="S34" s="227"/>
      <c r="T34" s="227"/>
      <c r="U34" s="227"/>
      <c r="V34" s="228"/>
      <c r="W34" s="300"/>
      <c r="X34" s="255"/>
    </row>
    <row r="35" spans="1:24" ht="17.100000000000001" customHeight="1" x14ac:dyDescent="0.25">
      <c r="A35" s="305">
        <v>4</v>
      </c>
      <c r="B35" s="294"/>
      <c r="C35" s="295"/>
      <c r="D35" s="254"/>
      <c r="E35" s="254"/>
      <c r="F35" s="254"/>
      <c r="G35" s="254"/>
      <c r="H35" s="254"/>
      <c r="I35" s="314"/>
      <c r="J35" s="315"/>
      <c r="K35" s="318" t="s">
        <v>7</v>
      </c>
      <c r="M35" s="15" t="s">
        <v>6</v>
      </c>
      <c r="O35" s="320" t="s">
        <v>8</v>
      </c>
      <c r="P35" s="224"/>
      <c r="Q35" s="225"/>
      <c r="R35" s="223"/>
      <c r="S35" s="224"/>
      <c r="T35" s="224"/>
      <c r="U35" s="224"/>
      <c r="V35" s="225"/>
      <c r="W35" s="299"/>
      <c r="X35" s="255"/>
    </row>
    <row r="36" spans="1:24" ht="17.100000000000001" customHeight="1" x14ac:dyDescent="0.25">
      <c r="A36" s="305"/>
      <c r="B36" s="296"/>
      <c r="C36" s="297"/>
      <c r="D36" s="254"/>
      <c r="E36" s="254"/>
      <c r="F36" s="254"/>
      <c r="G36" s="254"/>
      <c r="H36" s="254"/>
      <c r="I36" s="316"/>
      <c r="J36" s="317"/>
      <c r="K36" s="319"/>
      <c r="L36" s="3"/>
      <c r="M36" s="14" t="s">
        <v>6</v>
      </c>
      <c r="N36" s="3"/>
      <c r="O36" s="321"/>
      <c r="P36" s="227"/>
      <c r="Q36" s="228"/>
      <c r="R36" s="226"/>
      <c r="S36" s="227"/>
      <c r="T36" s="227"/>
      <c r="U36" s="227"/>
      <c r="V36" s="228"/>
      <c r="W36" s="300"/>
      <c r="X36" s="255"/>
    </row>
    <row r="38" spans="1:24" ht="14.25" x14ac:dyDescent="0.25">
      <c r="B38" s="16"/>
      <c r="C38" s="22"/>
      <c r="D38" s="23"/>
      <c r="E38" s="23"/>
      <c r="F38" s="23"/>
      <c r="G38" s="23"/>
      <c r="H38" s="23"/>
      <c r="I38" s="24"/>
      <c r="J38" s="24"/>
      <c r="K38" s="25"/>
      <c r="M38" s="15"/>
      <c r="O38" s="16"/>
      <c r="P38" s="23"/>
      <c r="Q38" s="10"/>
      <c r="R38" s="10"/>
      <c r="S38" s="10"/>
      <c r="T38" s="10"/>
      <c r="U38" s="10"/>
      <c r="V38" s="10"/>
      <c r="W38" s="10"/>
    </row>
    <row r="39" spans="1:24" ht="14.25" x14ac:dyDescent="0.25">
      <c r="B39" s="16"/>
      <c r="C39" s="16"/>
      <c r="D39" s="19"/>
      <c r="E39" s="19"/>
      <c r="F39" s="19"/>
      <c r="G39" s="19"/>
      <c r="H39" s="19"/>
      <c r="K39" s="16"/>
      <c r="M39" s="15"/>
      <c r="O39" s="16"/>
      <c r="P39" s="19"/>
      <c r="Q39" s="19"/>
      <c r="R39" s="19"/>
      <c r="S39" s="19"/>
      <c r="T39" s="19"/>
      <c r="U39" s="19"/>
      <c r="V39" s="23"/>
      <c r="W39" s="23"/>
    </row>
    <row r="40" spans="1:24" ht="13.5" customHeight="1" x14ac:dyDescent="0.25">
      <c r="B40" s="16"/>
      <c r="C40" s="17"/>
      <c r="D40" s="18"/>
      <c r="E40" s="19"/>
      <c r="F40" s="19"/>
      <c r="G40" s="19"/>
      <c r="H40" s="19"/>
      <c r="I40" s="1"/>
      <c r="K40" s="16"/>
      <c r="M40" s="15"/>
      <c r="O40" s="16"/>
      <c r="P40" s="19"/>
      <c r="Q40" s="19"/>
      <c r="R40" s="19"/>
      <c r="S40" s="19"/>
      <c r="T40" s="19"/>
      <c r="U40" s="19"/>
      <c r="V40" s="19"/>
      <c r="W40" s="19"/>
    </row>
    <row r="41" spans="1:24" ht="14.25" x14ac:dyDescent="0.25">
      <c r="B41" s="16"/>
      <c r="C41" s="26"/>
      <c r="D41" s="27"/>
      <c r="E41" s="23"/>
      <c r="F41" s="23"/>
      <c r="G41" s="23"/>
      <c r="H41" s="23"/>
      <c r="I41" s="28"/>
      <c r="J41" s="24"/>
      <c r="K41" s="25"/>
      <c r="M41" s="15"/>
      <c r="O41" s="16"/>
      <c r="P41" s="23"/>
      <c r="Q41" s="23"/>
      <c r="R41" s="23"/>
      <c r="S41" s="23"/>
      <c r="T41" s="23"/>
      <c r="U41" s="23"/>
      <c r="V41" s="23"/>
      <c r="W41" s="23"/>
    </row>
    <row r="42" spans="1:24" ht="14.25" x14ac:dyDescent="0.25">
      <c r="B42" s="16"/>
      <c r="C42" s="22"/>
      <c r="D42" s="23"/>
      <c r="E42" s="23"/>
      <c r="F42" s="23"/>
      <c r="G42" s="23"/>
      <c r="H42" s="23"/>
      <c r="I42" s="24"/>
      <c r="J42" s="24"/>
      <c r="K42" s="25"/>
      <c r="M42" s="15"/>
      <c r="O42" s="16"/>
      <c r="P42" s="23"/>
      <c r="Q42" s="23"/>
      <c r="R42" s="23"/>
      <c r="S42" s="23"/>
      <c r="T42" s="23"/>
      <c r="U42" s="23"/>
      <c r="V42" s="23"/>
      <c r="W42" s="23"/>
    </row>
    <row r="43" spans="1:24" ht="14.25" x14ac:dyDescent="0.25">
      <c r="B43" s="16"/>
      <c r="C43" s="26"/>
      <c r="D43" s="27"/>
      <c r="E43" s="23"/>
      <c r="F43" s="23"/>
      <c r="G43" s="23"/>
      <c r="H43" s="23"/>
      <c r="I43" s="28"/>
      <c r="J43" s="24"/>
      <c r="K43" s="25"/>
      <c r="M43" s="15"/>
      <c r="O43" s="16"/>
      <c r="P43" s="23"/>
      <c r="Q43" s="23"/>
      <c r="R43" s="23"/>
      <c r="S43" s="23"/>
      <c r="T43" s="23"/>
      <c r="U43" s="23"/>
      <c r="V43" s="23"/>
      <c r="W43" s="23"/>
    </row>
    <row r="44" spans="1:24" ht="14.25" x14ac:dyDescent="0.25">
      <c r="B44" s="16"/>
      <c r="C44" s="22"/>
      <c r="D44" s="23"/>
      <c r="E44" s="23"/>
      <c r="F44" s="23"/>
      <c r="G44" s="23"/>
      <c r="H44" s="23"/>
      <c r="I44" s="24"/>
      <c r="J44" s="24"/>
      <c r="K44" s="25"/>
      <c r="M44" s="15"/>
      <c r="O44" s="16"/>
      <c r="P44" s="23"/>
      <c r="Q44" s="23"/>
      <c r="R44" s="23"/>
      <c r="S44" s="23"/>
      <c r="T44" s="23"/>
      <c r="U44" s="23"/>
      <c r="V44" s="23"/>
      <c r="W44" s="23"/>
    </row>
  </sheetData>
  <protectedRanges>
    <protectedRange password="C4D3" sqref="D5:O5 D7:O7 D9:O9 D11:O11" name="関数データ保護"/>
  </protectedRanges>
  <mergeCells count="172">
    <mergeCell ref="C1:W1"/>
    <mergeCell ref="A2:B2"/>
    <mergeCell ref="C2:E2"/>
    <mergeCell ref="P2:W2"/>
    <mergeCell ref="B3:C4"/>
    <mergeCell ref="D3:F4"/>
    <mergeCell ref="G3:I4"/>
    <mergeCell ref="J3:L4"/>
    <mergeCell ref="M3:O4"/>
    <mergeCell ref="P3:R4"/>
    <mergeCell ref="S3:T4"/>
    <mergeCell ref="U3:V4"/>
    <mergeCell ref="F2:J2"/>
    <mergeCell ref="K2:O2"/>
    <mergeCell ref="X3:X4"/>
    <mergeCell ref="AD4:AE5"/>
    <mergeCell ref="A5:A6"/>
    <mergeCell ref="B5:C6"/>
    <mergeCell ref="D5:F6"/>
    <mergeCell ref="G5:I5"/>
    <mergeCell ref="J5:L5"/>
    <mergeCell ref="Y7:Y8"/>
    <mergeCell ref="AD8:AE9"/>
    <mergeCell ref="Y5:Y6"/>
    <mergeCell ref="Z5:Z6"/>
    <mergeCell ref="AD6:AE7"/>
    <mergeCell ref="A7:A8"/>
    <mergeCell ref="B7:C8"/>
    <mergeCell ref="D7:F7"/>
    <mergeCell ref="G7:I8"/>
    <mergeCell ref="J7:L7"/>
    <mergeCell ref="M7:O7"/>
    <mergeCell ref="P7:R8"/>
    <mergeCell ref="M5:O5"/>
    <mergeCell ref="P5:R6"/>
    <mergeCell ref="S5:T6"/>
    <mergeCell ref="U5:V6"/>
    <mergeCell ref="W5:W6"/>
    <mergeCell ref="X5:X6"/>
    <mergeCell ref="B9:C10"/>
    <mergeCell ref="D9:F9"/>
    <mergeCell ref="G9:I9"/>
    <mergeCell ref="J9:L10"/>
    <mergeCell ref="M9:O9"/>
    <mergeCell ref="S7:T8"/>
    <mergeCell ref="U7:V8"/>
    <mergeCell ref="W7:W8"/>
    <mergeCell ref="X7:X8"/>
    <mergeCell ref="W11:W12"/>
    <mergeCell ref="X11:X12"/>
    <mergeCell ref="Y11:Y12"/>
    <mergeCell ref="D13:H14"/>
    <mergeCell ref="I13:N14"/>
    <mergeCell ref="O13:S14"/>
    <mergeCell ref="T13:X14"/>
    <mergeCell ref="AD10:AE11"/>
    <mergeCell ref="A11:A12"/>
    <mergeCell ref="B11:C12"/>
    <mergeCell ref="D11:F11"/>
    <mergeCell ref="G11:I11"/>
    <mergeCell ref="J11:L11"/>
    <mergeCell ref="M11:O12"/>
    <mergeCell ref="P11:R12"/>
    <mergeCell ref="S11:T12"/>
    <mergeCell ref="U11:V12"/>
    <mergeCell ref="P9:R10"/>
    <mergeCell ref="S9:T10"/>
    <mergeCell ref="U9:V10"/>
    <mergeCell ref="W9:W10"/>
    <mergeCell ref="X9:X10"/>
    <mergeCell ref="Y9:Y10"/>
    <mergeCell ref="A9:A10"/>
    <mergeCell ref="W15:W16"/>
    <mergeCell ref="X15:X16"/>
    <mergeCell ref="A17:A18"/>
    <mergeCell ref="B17:C18"/>
    <mergeCell ref="D17:H18"/>
    <mergeCell ref="I17:J18"/>
    <mergeCell ref="K17:K18"/>
    <mergeCell ref="O17:O18"/>
    <mergeCell ref="P17:Q18"/>
    <mergeCell ref="R17:V18"/>
    <mergeCell ref="A15:A16"/>
    <mergeCell ref="B15:C16"/>
    <mergeCell ref="D15:E16"/>
    <mergeCell ref="F15:H16"/>
    <mergeCell ref="J15:M16"/>
    <mergeCell ref="N15:V16"/>
    <mergeCell ref="W17:W18"/>
    <mergeCell ref="X17:X18"/>
    <mergeCell ref="X19:X20"/>
    <mergeCell ref="A21:A22"/>
    <mergeCell ref="B21:C22"/>
    <mergeCell ref="D21:H22"/>
    <mergeCell ref="I21:J22"/>
    <mergeCell ref="K21:K22"/>
    <mergeCell ref="O21:O22"/>
    <mergeCell ref="P21:Q22"/>
    <mergeCell ref="R21:V22"/>
    <mergeCell ref="A19:A20"/>
    <mergeCell ref="B19:C20"/>
    <mergeCell ref="D19:H20"/>
    <mergeCell ref="I19:J20"/>
    <mergeCell ref="K19:K20"/>
    <mergeCell ref="O19:O20"/>
    <mergeCell ref="P19:Q20"/>
    <mergeCell ref="R19:V20"/>
    <mergeCell ref="W19:W20"/>
    <mergeCell ref="W23:W24"/>
    <mergeCell ref="X23:X24"/>
    <mergeCell ref="D25:H26"/>
    <mergeCell ref="I25:N26"/>
    <mergeCell ref="O25:S26"/>
    <mergeCell ref="T25:X26"/>
    <mergeCell ref="W21:W22"/>
    <mergeCell ref="X21:X22"/>
    <mergeCell ref="A23:A24"/>
    <mergeCell ref="B23:C24"/>
    <mergeCell ref="D23:H24"/>
    <mergeCell ref="I23:J24"/>
    <mergeCell ref="K23:K24"/>
    <mergeCell ref="O23:O24"/>
    <mergeCell ref="P23:Q24"/>
    <mergeCell ref="R23:V24"/>
    <mergeCell ref="W27:W28"/>
    <mergeCell ref="X27:X28"/>
    <mergeCell ref="A29:A30"/>
    <mergeCell ref="B29:C30"/>
    <mergeCell ref="D29:H30"/>
    <mergeCell ref="I29:J30"/>
    <mergeCell ref="K29:K30"/>
    <mergeCell ref="O29:O30"/>
    <mergeCell ref="P29:Q30"/>
    <mergeCell ref="R29:V30"/>
    <mergeCell ref="A27:A28"/>
    <mergeCell ref="B27:C28"/>
    <mergeCell ref="D27:E28"/>
    <mergeCell ref="F27:H28"/>
    <mergeCell ref="J27:M28"/>
    <mergeCell ref="N27:V28"/>
    <mergeCell ref="W29:W30"/>
    <mergeCell ref="X29:X30"/>
    <mergeCell ref="X31:X32"/>
    <mergeCell ref="A33:A34"/>
    <mergeCell ref="B33:C34"/>
    <mergeCell ref="D33:H34"/>
    <mergeCell ref="I33:J34"/>
    <mergeCell ref="K33:K34"/>
    <mergeCell ref="O33:O34"/>
    <mergeCell ref="P33:Q34"/>
    <mergeCell ref="R33:V34"/>
    <mergeCell ref="A31:A32"/>
    <mergeCell ref="B31:C32"/>
    <mergeCell ref="D31:H32"/>
    <mergeCell ref="I31:J32"/>
    <mergeCell ref="K31:K32"/>
    <mergeCell ref="O31:O32"/>
    <mergeCell ref="P31:Q32"/>
    <mergeCell ref="R31:V32"/>
    <mergeCell ref="W31:W32"/>
    <mergeCell ref="W35:W36"/>
    <mergeCell ref="X35:X36"/>
    <mergeCell ref="W33:W34"/>
    <mergeCell ref="X33:X34"/>
    <mergeCell ref="A35:A36"/>
    <mergeCell ref="B35:C36"/>
    <mergeCell ref="D35:H36"/>
    <mergeCell ref="I35:J36"/>
    <mergeCell ref="K35:K36"/>
    <mergeCell ref="O35:O36"/>
    <mergeCell ref="P35:Q36"/>
    <mergeCell ref="R35:V36"/>
  </mergeCells>
  <phoneticPr fontId="10"/>
  <pageMargins left="0.78740157480314965" right="0.78740157480314965" top="0.98425196850393704" bottom="0.98425196850393704" header="0.31496062992125984" footer="0.51181102362204722"/>
  <pageSetup paperSize="9" orientation="portrait" horizontalDpi="4294967293" r:id="rId1"/>
  <headerFooter alignWithMargins="0">
    <oddFooter>&amp;C&amp;12試合結果・警告退場は日程終了後直ちに4種広報部宛ご報告ください。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AD15E-A1B1-4FAC-B845-350F2ADE871A}">
  <sheetPr>
    <tabColor rgb="FF66FFFF"/>
    <pageSetUpPr fitToPage="1"/>
  </sheetPr>
  <dimension ref="A1:AE50"/>
  <sheetViews>
    <sheetView zoomScaleNormal="100" zoomScaleSheetLayoutView="90" workbookViewId="0">
      <selection activeCell="AJ2" sqref="AJ2"/>
    </sheetView>
  </sheetViews>
  <sheetFormatPr defaultColWidth="9" defaultRowHeight="12.4" x14ac:dyDescent="0.2"/>
  <cols>
    <col min="1" max="1" width="3.1328125" style="30" customWidth="1"/>
    <col min="2" max="2" width="3" style="30" customWidth="1"/>
    <col min="3" max="3" width="8.265625" style="30" customWidth="1"/>
    <col min="4" max="28" width="2.46484375" style="30" customWidth="1"/>
    <col min="29" max="29" width="4.73046875" style="30" customWidth="1"/>
    <col min="30" max="30" width="4.265625" style="30" customWidth="1"/>
    <col min="31" max="31" width="9.59765625" style="30" customWidth="1"/>
    <col min="32" max="49" width="2.59765625" style="30" customWidth="1"/>
    <col min="50" max="62" width="2.3984375" style="30" customWidth="1"/>
    <col min="63" max="16384" width="9" style="30"/>
  </cols>
  <sheetData>
    <row r="1" spans="1:31" s="4" customFormat="1" ht="31.9" customHeight="1" x14ac:dyDescent="0.25">
      <c r="C1" s="258" t="s">
        <v>60</v>
      </c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</row>
    <row r="2" spans="1:31" ht="34.5" customHeight="1" x14ac:dyDescent="0.2">
      <c r="A2" s="168" t="s">
        <v>134</v>
      </c>
      <c r="B2" s="168"/>
      <c r="C2" s="169" t="s">
        <v>2</v>
      </c>
      <c r="D2" s="169"/>
      <c r="E2" s="169"/>
      <c r="F2" s="259" t="s">
        <v>172</v>
      </c>
      <c r="G2" s="259"/>
      <c r="H2" s="259"/>
      <c r="I2" s="259"/>
      <c r="J2" s="259"/>
      <c r="K2" s="260" t="s">
        <v>58</v>
      </c>
      <c r="L2" s="260"/>
      <c r="M2" s="260"/>
      <c r="N2" s="260"/>
      <c r="O2" s="260"/>
      <c r="P2" s="227" t="s">
        <v>17</v>
      </c>
      <c r="Q2" s="227"/>
      <c r="R2" s="227"/>
      <c r="S2" s="227"/>
      <c r="T2" s="227"/>
      <c r="U2" s="227"/>
      <c r="V2" s="227"/>
      <c r="W2" s="227"/>
      <c r="X2" s="29"/>
      <c r="Y2" s="29"/>
      <c r="Z2" s="29"/>
      <c r="AA2" s="29"/>
      <c r="AB2" s="29"/>
      <c r="AC2" s="29"/>
      <c r="AD2" s="29"/>
    </row>
    <row r="3" spans="1:31" ht="17.100000000000001" customHeight="1" x14ac:dyDescent="0.2">
      <c r="A3" s="31"/>
      <c r="B3" s="170" t="str">
        <f>A2</f>
        <v>Ｍ</v>
      </c>
      <c r="C3" s="171"/>
      <c r="D3" s="174" t="str">
        <f>B5</f>
        <v>Uスポーツクラブ</v>
      </c>
      <c r="E3" s="175"/>
      <c r="F3" s="176"/>
      <c r="G3" s="174" t="str">
        <f>B7</f>
        <v>VCひがしJr</v>
      </c>
      <c r="H3" s="175"/>
      <c r="I3" s="176"/>
      <c r="J3" s="174" t="str">
        <f>B9</f>
        <v>JFC青桐</v>
      </c>
      <c r="K3" s="175"/>
      <c r="L3" s="176"/>
      <c r="M3" s="174" t="str">
        <f>B11</f>
        <v>スペリオール上吉田</v>
      </c>
      <c r="N3" s="175"/>
      <c r="O3" s="176"/>
      <c r="P3" s="174" t="str">
        <f>B13</f>
        <v>エス・ヴィエントSSS</v>
      </c>
      <c r="Q3" s="175"/>
      <c r="R3" s="175"/>
      <c r="S3" s="182" t="s">
        <v>4</v>
      </c>
      <c r="T3" s="182"/>
      <c r="U3" s="182"/>
      <c r="V3" s="182"/>
      <c r="W3" s="182" t="s">
        <v>5</v>
      </c>
      <c r="X3" s="182"/>
      <c r="Y3" s="182"/>
      <c r="Z3" s="182" t="s">
        <v>12</v>
      </c>
      <c r="AA3" s="182"/>
      <c r="AB3" s="182"/>
      <c r="AC3" s="32" t="s">
        <v>13</v>
      </c>
      <c r="AD3" s="180" t="s">
        <v>3</v>
      </c>
      <c r="AE3" s="33"/>
    </row>
    <row r="4" spans="1:31" ht="17.100000000000001" customHeight="1" x14ac:dyDescent="0.2">
      <c r="A4" s="34"/>
      <c r="B4" s="172"/>
      <c r="C4" s="173"/>
      <c r="D4" s="177"/>
      <c r="E4" s="178"/>
      <c r="F4" s="179"/>
      <c r="G4" s="177"/>
      <c r="H4" s="178"/>
      <c r="I4" s="179"/>
      <c r="J4" s="177"/>
      <c r="K4" s="178"/>
      <c r="L4" s="179"/>
      <c r="M4" s="177"/>
      <c r="N4" s="178"/>
      <c r="O4" s="179"/>
      <c r="P4" s="177"/>
      <c r="Q4" s="178"/>
      <c r="R4" s="178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35" t="s">
        <v>14</v>
      </c>
      <c r="AD4" s="180"/>
      <c r="AE4" s="33"/>
    </row>
    <row r="5" spans="1:31" ht="17.100000000000001" customHeight="1" x14ac:dyDescent="0.2">
      <c r="A5" s="196">
        <v>1</v>
      </c>
      <c r="B5" s="183" t="s">
        <v>160</v>
      </c>
      <c r="C5" s="184"/>
      <c r="D5" s="198"/>
      <c r="E5" s="199"/>
      <c r="F5" s="200"/>
      <c r="G5" s="201" t="str">
        <f>IF(G6="","",IF(G6=I6,"△",IF(G6&gt;I6,"○","●")))</f>
        <v>○</v>
      </c>
      <c r="H5" s="202"/>
      <c r="I5" s="203"/>
      <c r="J5" s="201" t="str">
        <f>IF(J6="","",IF(J6=L6,"△",IF(J6&gt;L6,"○","●")))</f>
        <v/>
      </c>
      <c r="K5" s="202"/>
      <c r="L5" s="203"/>
      <c r="M5" s="201" t="str">
        <f>IF(M6="","",IF(M6=O6,"△",IF(M6&gt;O6,"○","●")))</f>
        <v/>
      </c>
      <c r="N5" s="202"/>
      <c r="O5" s="203"/>
      <c r="P5" s="201" t="str">
        <f>IF(P6="","",IF(P6=R6,"△",IF(P6&gt;R6,"○","●")))</f>
        <v>○</v>
      </c>
      <c r="Q5" s="202"/>
      <c r="R5" s="203"/>
      <c r="S5" s="182">
        <f>COUNTIF(D5:R5,"○")*3+COUNTIF(D5:R5,"△")</f>
        <v>6</v>
      </c>
      <c r="T5" s="182"/>
      <c r="U5" s="182"/>
      <c r="V5" s="182"/>
      <c r="W5" s="206">
        <f>SUM($F$5:$F$14)</f>
        <v>9</v>
      </c>
      <c r="X5" s="206"/>
      <c r="Y5" s="206"/>
      <c r="Z5" s="206">
        <f>SUM($D$5:$D$14)</f>
        <v>1</v>
      </c>
      <c r="AA5" s="206"/>
      <c r="AB5" s="206"/>
      <c r="AC5" s="204">
        <f>W5-Z5</f>
        <v>8</v>
      </c>
      <c r="AD5" s="180">
        <f>RANK(AE5,$AE$5:$AE$14)</f>
        <v>1</v>
      </c>
      <c r="AE5" s="181">
        <f>10000*S5+100*AC5+W5</f>
        <v>60809</v>
      </c>
    </row>
    <row r="6" spans="1:31" ht="17.100000000000001" customHeight="1" x14ac:dyDescent="0.2">
      <c r="A6" s="197"/>
      <c r="B6" s="185"/>
      <c r="C6" s="186"/>
      <c r="D6" s="193"/>
      <c r="E6" s="194"/>
      <c r="F6" s="195"/>
      <c r="G6" s="53">
        <f>I19</f>
        <v>7</v>
      </c>
      <c r="H6" s="54" t="s">
        <v>6</v>
      </c>
      <c r="I6" s="55">
        <f>P19</f>
        <v>0</v>
      </c>
      <c r="J6" s="53" t="str">
        <f>I33</f>
        <v/>
      </c>
      <c r="K6" s="54" t="s">
        <v>6</v>
      </c>
      <c r="L6" s="55" t="str">
        <f>P33</f>
        <v/>
      </c>
      <c r="M6" s="53" t="str">
        <f>I39</f>
        <v/>
      </c>
      <c r="N6" s="54" t="s">
        <v>6</v>
      </c>
      <c r="O6" s="55" t="str">
        <f>P39</f>
        <v/>
      </c>
      <c r="P6" s="53">
        <f>P23</f>
        <v>2</v>
      </c>
      <c r="Q6" s="54" t="s">
        <v>6</v>
      </c>
      <c r="R6" s="55">
        <f>I23</f>
        <v>1</v>
      </c>
      <c r="S6" s="182"/>
      <c r="T6" s="182"/>
      <c r="U6" s="182"/>
      <c r="V6" s="182"/>
      <c r="W6" s="206"/>
      <c r="X6" s="206"/>
      <c r="Y6" s="206"/>
      <c r="Z6" s="206"/>
      <c r="AA6" s="206"/>
      <c r="AB6" s="206"/>
      <c r="AC6" s="205"/>
      <c r="AD6" s="180"/>
      <c r="AE6" s="181"/>
    </row>
    <row r="7" spans="1:31" ht="17.100000000000001" customHeight="1" x14ac:dyDescent="0.2">
      <c r="A7" s="182">
        <v>2</v>
      </c>
      <c r="B7" s="183" t="s">
        <v>161</v>
      </c>
      <c r="C7" s="184"/>
      <c r="D7" s="187" t="str">
        <f>IF(D8="","",IF(D8=F8,"△",IF(D8&gt;F8,"○","●")))</f>
        <v>●</v>
      </c>
      <c r="E7" s="188"/>
      <c r="F7" s="189"/>
      <c r="G7" s="190"/>
      <c r="H7" s="191"/>
      <c r="I7" s="192"/>
      <c r="J7" s="187" t="str">
        <f>IF(J8="","",IF(J8=L8,"△",IF(J8&gt;L8,"○","●")))</f>
        <v>○</v>
      </c>
      <c r="K7" s="188"/>
      <c r="L7" s="189"/>
      <c r="M7" s="187" t="str">
        <f>IF(M8="","",IF(M8=O8,"△",IF(M8&gt;O8,"○","●")))</f>
        <v/>
      </c>
      <c r="N7" s="188"/>
      <c r="O7" s="189"/>
      <c r="P7" s="187" t="str">
        <f>IF(P8="","",IF(P8=R8,"△",IF(P8&gt;R8,"○","●")))</f>
        <v/>
      </c>
      <c r="Q7" s="188"/>
      <c r="R7" s="189"/>
      <c r="S7" s="182">
        <f>COUNTIF(D7:R7,"○")*3+COUNTIF(D7:R7,"△")</f>
        <v>3</v>
      </c>
      <c r="T7" s="182"/>
      <c r="U7" s="182"/>
      <c r="V7" s="182"/>
      <c r="W7" s="206">
        <f>SUM($I$5:$I$14)</f>
        <v>7</v>
      </c>
      <c r="X7" s="206"/>
      <c r="Y7" s="206"/>
      <c r="Z7" s="206">
        <f>SUM($G$5:$G$15)</f>
        <v>7</v>
      </c>
      <c r="AA7" s="206"/>
      <c r="AB7" s="206"/>
      <c r="AC7" s="204">
        <f>W7-Z7</f>
        <v>0</v>
      </c>
      <c r="AD7" s="180">
        <f>RANK(AE7,$AE$5:$AE$14)</f>
        <v>3</v>
      </c>
      <c r="AE7" s="181">
        <f>10000*S7+100*AC7+W7</f>
        <v>30007</v>
      </c>
    </row>
    <row r="8" spans="1:31" ht="17.100000000000001" customHeight="1" x14ac:dyDescent="0.2">
      <c r="A8" s="182"/>
      <c r="B8" s="185"/>
      <c r="C8" s="186"/>
      <c r="D8" s="56">
        <f>IF(G5="","",I6)</f>
        <v>0</v>
      </c>
      <c r="E8" s="54" t="s">
        <v>6</v>
      </c>
      <c r="F8" s="57">
        <f>IF(G5="","",G6)</f>
        <v>7</v>
      </c>
      <c r="G8" s="193"/>
      <c r="H8" s="194"/>
      <c r="I8" s="195"/>
      <c r="J8" s="53">
        <f>I25</f>
        <v>7</v>
      </c>
      <c r="K8" s="54" t="s">
        <v>6</v>
      </c>
      <c r="L8" s="55">
        <f>P25</f>
        <v>0</v>
      </c>
      <c r="M8" s="53" t="str">
        <f>P35</f>
        <v/>
      </c>
      <c r="N8" s="54" t="s">
        <v>6</v>
      </c>
      <c r="O8" s="55" t="str">
        <f>I35</f>
        <v/>
      </c>
      <c r="P8" s="53" t="str">
        <f>I41</f>
        <v/>
      </c>
      <c r="Q8" s="54" t="s">
        <v>6</v>
      </c>
      <c r="R8" s="55" t="str">
        <f>P41</f>
        <v/>
      </c>
      <c r="S8" s="182"/>
      <c r="T8" s="182"/>
      <c r="U8" s="182"/>
      <c r="V8" s="182"/>
      <c r="W8" s="206"/>
      <c r="X8" s="206"/>
      <c r="Y8" s="206"/>
      <c r="Z8" s="206"/>
      <c r="AA8" s="206"/>
      <c r="AB8" s="206"/>
      <c r="AC8" s="205"/>
      <c r="AD8" s="180"/>
      <c r="AE8" s="181"/>
    </row>
    <row r="9" spans="1:31" ht="17.100000000000001" customHeight="1" x14ac:dyDescent="0.2">
      <c r="A9" s="196">
        <v>3</v>
      </c>
      <c r="B9" s="183" t="s">
        <v>107</v>
      </c>
      <c r="C9" s="184"/>
      <c r="D9" s="187" t="str">
        <f>IF(D10="","",IF(D10=F10,"△",IF(D10&gt;F10,"○","●")))</f>
        <v/>
      </c>
      <c r="E9" s="188"/>
      <c r="F9" s="189"/>
      <c r="G9" s="187" t="str">
        <f>IF(G10="","",IF(G10=I10,"△",IF(G10&gt;I10,"○","●")))</f>
        <v>●</v>
      </c>
      <c r="H9" s="188"/>
      <c r="I9" s="189"/>
      <c r="J9" s="190"/>
      <c r="K9" s="191"/>
      <c r="L9" s="192"/>
      <c r="M9" s="187" t="str">
        <f>IF(M10="","",IF(M10=O10,"△",IF(M10&gt;O10,"○","●")))</f>
        <v>●</v>
      </c>
      <c r="N9" s="188"/>
      <c r="O9" s="189"/>
      <c r="P9" s="187" t="str">
        <f>IF(P10="","",IF(P10=R10,"△",IF(P10&gt;R10,"○","●")))</f>
        <v/>
      </c>
      <c r="Q9" s="188"/>
      <c r="R9" s="189"/>
      <c r="S9" s="182">
        <f>COUNTIF(D9:R9,"○")*3+COUNTIF(D9:R9,"△")</f>
        <v>0</v>
      </c>
      <c r="T9" s="182"/>
      <c r="U9" s="182"/>
      <c r="V9" s="182"/>
      <c r="W9" s="206">
        <f>SUM($L$5:$L$14)</f>
        <v>0</v>
      </c>
      <c r="X9" s="206"/>
      <c r="Y9" s="206"/>
      <c r="Z9" s="206">
        <f>SUM($J$5:$J$15)</f>
        <v>12</v>
      </c>
      <c r="AA9" s="206"/>
      <c r="AB9" s="206"/>
      <c r="AC9" s="204">
        <f>W9-Z9</f>
        <v>-12</v>
      </c>
      <c r="AD9" s="180">
        <f>RANK(AE9,$AE$5:$AE$14)</f>
        <v>5</v>
      </c>
      <c r="AE9" s="181">
        <f>10000*S9+100*AC9+W9</f>
        <v>-1200</v>
      </c>
    </row>
    <row r="10" spans="1:31" ht="17.100000000000001" customHeight="1" x14ac:dyDescent="0.2">
      <c r="A10" s="197"/>
      <c r="B10" s="185"/>
      <c r="C10" s="186"/>
      <c r="D10" s="56" t="str">
        <f>IF(J5="","",L6)</f>
        <v/>
      </c>
      <c r="E10" s="54" t="s">
        <v>6</v>
      </c>
      <c r="F10" s="57" t="str">
        <f>IF(J5="","",J6)</f>
        <v/>
      </c>
      <c r="G10" s="56">
        <f>IF(J7="","",L8)</f>
        <v>0</v>
      </c>
      <c r="H10" s="54" t="s">
        <v>6</v>
      </c>
      <c r="I10" s="57">
        <f>IF(J7="","",J8)</f>
        <v>7</v>
      </c>
      <c r="J10" s="193"/>
      <c r="K10" s="194"/>
      <c r="L10" s="195"/>
      <c r="M10" s="53">
        <f>I21</f>
        <v>0</v>
      </c>
      <c r="N10" s="54" t="s">
        <v>6</v>
      </c>
      <c r="O10" s="55">
        <f>P21</f>
        <v>5</v>
      </c>
      <c r="P10" s="53" t="str">
        <f>P37</f>
        <v/>
      </c>
      <c r="Q10" s="54" t="s">
        <v>6</v>
      </c>
      <c r="R10" s="55" t="str">
        <f>I37</f>
        <v/>
      </c>
      <c r="S10" s="182"/>
      <c r="T10" s="182"/>
      <c r="U10" s="182"/>
      <c r="V10" s="182"/>
      <c r="W10" s="206"/>
      <c r="X10" s="206"/>
      <c r="Y10" s="206"/>
      <c r="Z10" s="206"/>
      <c r="AA10" s="206"/>
      <c r="AB10" s="206"/>
      <c r="AC10" s="205"/>
      <c r="AD10" s="180"/>
      <c r="AE10" s="181"/>
    </row>
    <row r="11" spans="1:31" ht="17.100000000000001" customHeight="1" x14ac:dyDescent="0.2">
      <c r="A11" s="182">
        <v>4</v>
      </c>
      <c r="B11" s="183" t="s">
        <v>109</v>
      </c>
      <c r="C11" s="184"/>
      <c r="D11" s="187" t="str">
        <f>IF(AND(D12="",D12=F12),"",IF(D12&gt;F12,"○",IF(D12&lt;F12,"●",IF(AND(D12&gt;=0,D12=F12),"△"))))</f>
        <v/>
      </c>
      <c r="E11" s="188"/>
      <c r="F11" s="189"/>
      <c r="G11" s="187" t="str">
        <f>IF(AND(G12="",G12=I12),"",IF(G12&gt;I12,"○",IF(G12&lt;I12,"●",IF(AND(G12&gt;=0,G12=I12),"△"))))</f>
        <v/>
      </c>
      <c r="H11" s="188"/>
      <c r="I11" s="189"/>
      <c r="J11" s="187" t="str">
        <f>IF(AND(J12="",J12=L12),"",IF(J12&gt;L12,"○",IF(J12&lt;L12,"●",IF(AND(J12&gt;=0,J12=L12),"△"))))</f>
        <v>○</v>
      </c>
      <c r="K11" s="188"/>
      <c r="L11" s="189"/>
      <c r="M11" s="190"/>
      <c r="N11" s="191"/>
      <c r="O11" s="192"/>
      <c r="P11" s="187" t="str">
        <f>IF(AND(P12="",P12=R12),"",IF(P12&gt;R12,"○",IF(P12&lt;R12,"●",IF(AND(P12&gt;=0,P12=R12),"△"))))</f>
        <v>●</v>
      </c>
      <c r="Q11" s="188"/>
      <c r="R11" s="189"/>
      <c r="S11" s="182">
        <f>COUNTIF(D11:R11,"○")*3+COUNTIF(D11:R11,"△")</f>
        <v>3</v>
      </c>
      <c r="T11" s="182"/>
      <c r="U11" s="182"/>
      <c r="V11" s="182"/>
      <c r="W11" s="206">
        <f>SUM($O$5:$O$14)</f>
        <v>5</v>
      </c>
      <c r="X11" s="206"/>
      <c r="Y11" s="206"/>
      <c r="Z11" s="206">
        <f>SUM($M$5:$M$15)</f>
        <v>13</v>
      </c>
      <c r="AA11" s="206"/>
      <c r="AB11" s="206"/>
      <c r="AC11" s="204">
        <f>W11-Z11</f>
        <v>-8</v>
      </c>
      <c r="AD11" s="180">
        <f>RANK(AE11,$AE$5:$AE$14)</f>
        <v>4</v>
      </c>
      <c r="AE11" s="181">
        <f>10000*S11+100*AC11+W11</f>
        <v>29205</v>
      </c>
    </row>
    <row r="12" spans="1:31" ht="17.100000000000001" customHeight="1" x14ac:dyDescent="0.2">
      <c r="A12" s="182"/>
      <c r="B12" s="185"/>
      <c r="C12" s="186"/>
      <c r="D12" s="56" t="str">
        <f>IF(M5="","",O6)</f>
        <v/>
      </c>
      <c r="E12" s="54" t="s">
        <v>6</v>
      </c>
      <c r="F12" s="57" t="str">
        <f>IF(M5="","",M6)</f>
        <v/>
      </c>
      <c r="G12" s="56" t="str">
        <f>IF(M7="","",O8)</f>
        <v/>
      </c>
      <c r="H12" s="54" t="s">
        <v>6</v>
      </c>
      <c r="I12" s="57" t="str">
        <f>IF(M7="","",M8)</f>
        <v/>
      </c>
      <c r="J12" s="56">
        <f>IF(M9="","",O10)</f>
        <v>5</v>
      </c>
      <c r="K12" s="54" t="s">
        <v>6</v>
      </c>
      <c r="L12" s="57">
        <f>IF(M9="","",M10)</f>
        <v>0</v>
      </c>
      <c r="M12" s="193"/>
      <c r="N12" s="194"/>
      <c r="O12" s="195"/>
      <c r="P12" s="53">
        <f>P27</f>
        <v>0</v>
      </c>
      <c r="Q12" s="54" t="s">
        <v>6</v>
      </c>
      <c r="R12" s="55">
        <f>I27</f>
        <v>13</v>
      </c>
      <c r="S12" s="182"/>
      <c r="T12" s="182"/>
      <c r="U12" s="182"/>
      <c r="V12" s="182"/>
      <c r="W12" s="206"/>
      <c r="X12" s="206"/>
      <c r="Y12" s="206"/>
      <c r="Z12" s="206"/>
      <c r="AA12" s="206"/>
      <c r="AB12" s="206"/>
      <c r="AC12" s="205"/>
      <c r="AD12" s="180"/>
      <c r="AE12" s="181"/>
    </row>
    <row r="13" spans="1:31" ht="17.100000000000001" customHeight="1" x14ac:dyDescent="0.2">
      <c r="A13" s="196">
        <v>5</v>
      </c>
      <c r="B13" s="183" t="s">
        <v>108</v>
      </c>
      <c r="C13" s="184"/>
      <c r="D13" s="187" t="str">
        <f>IF(AND(D14="",D14=F14),"",IF(D14&gt;F14,"○",IF(D14&lt;F14,"●",IF(AND(D14&gt;=0,D14=F14),"△"))))</f>
        <v>●</v>
      </c>
      <c r="E13" s="188"/>
      <c r="F13" s="189"/>
      <c r="G13" s="187" t="str">
        <f>IF(AND(G14="",G14=I14),"",IF(G14&gt;I14,"○",IF(G14&lt;I14,"●",IF(AND(G14&gt;=0,G14=I14),"△"))))</f>
        <v/>
      </c>
      <c r="H13" s="188"/>
      <c r="I13" s="189"/>
      <c r="J13" s="187" t="str">
        <f>IF(AND(J14="",J14=L14),"",IF(J14&gt;L14,"○",IF(J14&lt;L14,"●",IF(AND(J14&gt;=0,J14=L14),"△"))))</f>
        <v/>
      </c>
      <c r="K13" s="188"/>
      <c r="L13" s="189"/>
      <c r="M13" s="187" t="str">
        <f>IF(AND(M14="",M14=O14),"",IF(M14&gt;O14,"○",IF(M14&lt;O14,"●",IF(AND(M14&gt;=0,M14=O14),"△"))))</f>
        <v>○</v>
      </c>
      <c r="N13" s="188"/>
      <c r="O13" s="189"/>
      <c r="P13" s="190"/>
      <c r="Q13" s="191"/>
      <c r="R13" s="192"/>
      <c r="S13" s="182">
        <f>COUNTIF(D13:R13,"○")*3+COUNTIF(D13:R13,"△")</f>
        <v>3</v>
      </c>
      <c r="T13" s="182"/>
      <c r="U13" s="182"/>
      <c r="V13" s="182"/>
      <c r="W13" s="206">
        <f>SUM($R$5:$R$14)</f>
        <v>14</v>
      </c>
      <c r="X13" s="206"/>
      <c r="Y13" s="206"/>
      <c r="Z13" s="206">
        <f>SUM($P$5:$P$15)</f>
        <v>2</v>
      </c>
      <c r="AA13" s="206"/>
      <c r="AB13" s="206"/>
      <c r="AC13" s="204">
        <f>W13-Z13</f>
        <v>12</v>
      </c>
      <c r="AD13" s="180">
        <f>RANK(AE13,$AE$5:$AE$14)</f>
        <v>2</v>
      </c>
      <c r="AE13" s="181">
        <f>10000*S13+100*AC13+W13</f>
        <v>31214</v>
      </c>
    </row>
    <row r="14" spans="1:31" ht="17.100000000000001" customHeight="1" x14ac:dyDescent="0.2">
      <c r="A14" s="197"/>
      <c r="B14" s="185"/>
      <c r="C14" s="186"/>
      <c r="D14" s="56">
        <f>IF(P5="","",R6)</f>
        <v>1</v>
      </c>
      <c r="E14" s="54" t="s">
        <v>6</v>
      </c>
      <c r="F14" s="57">
        <f>IF(P5="","",P6)</f>
        <v>2</v>
      </c>
      <c r="G14" s="56" t="str">
        <f>IF(P7="","",R8)</f>
        <v/>
      </c>
      <c r="H14" s="54" t="s">
        <v>6</v>
      </c>
      <c r="I14" s="57" t="str">
        <f>IF(P7="","",P8)</f>
        <v/>
      </c>
      <c r="J14" s="56" t="str">
        <f>IF(P9="","",R10)</f>
        <v/>
      </c>
      <c r="K14" s="54" t="s">
        <v>6</v>
      </c>
      <c r="L14" s="57" t="str">
        <f>IF(P9="","",P10)</f>
        <v/>
      </c>
      <c r="M14" s="56">
        <f>IF(P11="","",R12)</f>
        <v>13</v>
      </c>
      <c r="N14" s="54" t="s">
        <v>6</v>
      </c>
      <c r="O14" s="57">
        <f>IF(P11="","",P12)</f>
        <v>0</v>
      </c>
      <c r="P14" s="193"/>
      <c r="Q14" s="194"/>
      <c r="R14" s="195"/>
      <c r="S14" s="182"/>
      <c r="T14" s="182"/>
      <c r="U14" s="182"/>
      <c r="V14" s="182"/>
      <c r="W14" s="206"/>
      <c r="X14" s="206"/>
      <c r="Y14" s="206"/>
      <c r="Z14" s="206"/>
      <c r="AA14" s="206"/>
      <c r="AB14" s="206"/>
      <c r="AC14" s="205"/>
      <c r="AD14" s="180"/>
      <c r="AE14" s="181"/>
    </row>
    <row r="15" spans="1:31" ht="17.100000000000001" customHeight="1" x14ac:dyDescent="0.2"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7"/>
      <c r="T15" s="37"/>
      <c r="U15" s="37"/>
      <c r="V15" s="36"/>
      <c r="W15" s="36"/>
      <c r="X15" s="36"/>
      <c r="Y15" s="36"/>
      <c r="Z15" s="36"/>
      <c r="AA15" s="36"/>
      <c r="AB15" s="36"/>
      <c r="AC15" s="38">
        <f>SUM(AC5:AC14)</f>
        <v>0</v>
      </c>
      <c r="AD15" s="33"/>
      <c r="AE15" s="33"/>
    </row>
    <row r="16" spans="1:31" ht="17.100000000000001" customHeight="1" x14ac:dyDescent="0.2">
      <c r="B16" s="207"/>
      <c r="C16" s="207"/>
      <c r="D16" s="207"/>
      <c r="E16" s="207"/>
      <c r="F16" s="207"/>
      <c r="G16" s="207"/>
      <c r="H16" s="207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7"/>
      <c r="T16" s="37"/>
      <c r="U16" s="37"/>
      <c r="V16" s="36"/>
      <c r="W16" s="36"/>
      <c r="X16" s="36"/>
      <c r="Y16" s="36"/>
      <c r="Z16" s="36"/>
      <c r="AA16" s="36"/>
      <c r="AB16" s="36"/>
      <c r="AC16" s="36"/>
      <c r="AD16" s="33"/>
      <c r="AE16" s="33"/>
    </row>
    <row r="17" spans="1:31" ht="17.100000000000001" customHeight="1" x14ac:dyDescent="0.2">
      <c r="A17" s="208" t="s">
        <v>0</v>
      </c>
      <c r="B17" s="210" t="str">
        <f>F2</f>
        <v>2月1日(日)</v>
      </c>
      <c r="C17" s="211"/>
      <c r="D17" s="214" t="str">
        <f>B3</f>
        <v>Ｍ</v>
      </c>
      <c r="E17" s="215"/>
      <c r="F17" s="215" t="s">
        <v>2</v>
      </c>
      <c r="G17" s="215"/>
      <c r="H17" s="215"/>
      <c r="I17" s="215" t="s">
        <v>9</v>
      </c>
      <c r="J17" s="215"/>
      <c r="K17" s="215"/>
      <c r="L17" s="215" t="s">
        <v>171</v>
      </c>
      <c r="M17" s="215"/>
      <c r="N17" s="215"/>
      <c r="O17" s="215"/>
      <c r="P17" s="215"/>
      <c r="Q17" s="215"/>
      <c r="R17" s="215"/>
      <c r="S17" s="215"/>
      <c r="T17" s="215"/>
      <c r="U17" s="215"/>
      <c r="V17" s="184"/>
      <c r="W17" s="174" t="s">
        <v>10</v>
      </c>
      <c r="X17" s="175"/>
      <c r="Y17" s="175"/>
      <c r="Z17" s="175"/>
      <c r="AA17" s="176"/>
      <c r="AB17" s="182" t="s">
        <v>122</v>
      </c>
      <c r="AC17" s="182"/>
      <c r="AD17" s="182"/>
      <c r="AE17" s="37"/>
    </row>
    <row r="18" spans="1:31" ht="17.100000000000001" customHeight="1" x14ac:dyDescent="0.2">
      <c r="A18" s="209"/>
      <c r="B18" s="212"/>
      <c r="C18" s="213"/>
      <c r="D18" s="185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186"/>
      <c r="W18" s="177"/>
      <c r="X18" s="178"/>
      <c r="Y18" s="178"/>
      <c r="Z18" s="178"/>
      <c r="AA18" s="179"/>
      <c r="AB18" s="182"/>
      <c r="AC18" s="182"/>
      <c r="AD18" s="182"/>
      <c r="AE18" s="37"/>
    </row>
    <row r="19" spans="1:31" ht="17.100000000000001" customHeight="1" x14ac:dyDescent="0.25">
      <c r="A19" s="217">
        <v>1</v>
      </c>
      <c r="B19" s="219">
        <v>0.4375</v>
      </c>
      <c r="C19" s="220"/>
      <c r="D19" s="223" t="str">
        <f>B5</f>
        <v>Uスポーツクラブ</v>
      </c>
      <c r="E19" s="224"/>
      <c r="F19" s="224"/>
      <c r="G19" s="224"/>
      <c r="H19" s="225"/>
      <c r="I19" s="229">
        <f>IF(L19:L20="","",(L19+L20))</f>
        <v>7</v>
      </c>
      <c r="J19" s="230"/>
      <c r="K19" s="233" t="s">
        <v>7</v>
      </c>
      <c r="L19" s="62">
        <v>3</v>
      </c>
      <c r="M19" s="63" t="s">
        <v>6</v>
      </c>
      <c r="N19" s="62">
        <v>0</v>
      </c>
      <c r="O19" s="235" t="s">
        <v>8</v>
      </c>
      <c r="P19" s="230">
        <f>IF(N19:N20="","",(N19+N20))</f>
        <v>0</v>
      </c>
      <c r="Q19" s="237"/>
      <c r="R19" s="223" t="str">
        <f>B7</f>
        <v>VCひがしJr</v>
      </c>
      <c r="S19" s="224"/>
      <c r="T19" s="224"/>
      <c r="U19" s="224"/>
      <c r="V19" s="225"/>
      <c r="W19" s="241" t="str">
        <f>B11</f>
        <v>スペリオール上吉田</v>
      </c>
      <c r="X19" s="242"/>
      <c r="Y19" s="242"/>
      <c r="Z19" s="242"/>
      <c r="AA19" s="243"/>
      <c r="AB19" s="241" t="str">
        <f>B13</f>
        <v>エス・ヴィエントSSS</v>
      </c>
      <c r="AC19" s="242"/>
      <c r="AD19" s="243"/>
      <c r="AE19" s="37"/>
    </row>
    <row r="20" spans="1:31" ht="17.100000000000001" customHeight="1" x14ac:dyDescent="0.25">
      <c r="A20" s="218"/>
      <c r="B20" s="221"/>
      <c r="C20" s="222"/>
      <c r="D20" s="226"/>
      <c r="E20" s="227"/>
      <c r="F20" s="227"/>
      <c r="G20" s="227"/>
      <c r="H20" s="228"/>
      <c r="I20" s="231"/>
      <c r="J20" s="232"/>
      <c r="K20" s="234"/>
      <c r="L20" s="64">
        <v>4</v>
      </c>
      <c r="M20" s="65" t="s">
        <v>6</v>
      </c>
      <c r="N20" s="64">
        <v>0</v>
      </c>
      <c r="O20" s="236"/>
      <c r="P20" s="232"/>
      <c r="Q20" s="238"/>
      <c r="R20" s="226"/>
      <c r="S20" s="227"/>
      <c r="T20" s="227"/>
      <c r="U20" s="227"/>
      <c r="V20" s="228"/>
      <c r="W20" s="244"/>
      <c r="X20" s="245"/>
      <c r="Y20" s="245"/>
      <c r="Z20" s="245"/>
      <c r="AA20" s="246"/>
      <c r="AB20" s="244"/>
      <c r="AC20" s="245"/>
      <c r="AD20" s="246"/>
      <c r="AE20" s="37"/>
    </row>
    <row r="21" spans="1:31" ht="17.100000000000001" customHeight="1" x14ac:dyDescent="0.25">
      <c r="A21" s="217">
        <v>2</v>
      </c>
      <c r="B21" s="219">
        <v>0.47916666666666669</v>
      </c>
      <c r="C21" s="220"/>
      <c r="D21" s="223" t="str">
        <f>B9</f>
        <v>JFC青桐</v>
      </c>
      <c r="E21" s="224"/>
      <c r="F21" s="224"/>
      <c r="G21" s="224"/>
      <c r="H21" s="225"/>
      <c r="I21" s="229">
        <f>IF(L21:L22="","",(L21+L22))</f>
        <v>0</v>
      </c>
      <c r="J21" s="230"/>
      <c r="K21" s="233" t="s">
        <v>7</v>
      </c>
      <c r="L21" s="62">
        <v>0</v>
      </c>
      <c r="M21" s="63" t="s">
        <v>6</v>
      </c>
      <c r="N21" s="62">
        <v>4</v>
      </c>
      <c r="O21" s="235" t="s">
        <v>8</v>
      </c>
      <c r="P21" s="230">
        <f>IF(N21:N22="","",(N21+N22))</f>
        <v>5</v>
      </c>
      <c r="Q21" s="237"/>
      <c r="R21" s="223" t="str">
        <f>B11</f>
        <v>スペリオール上吉田</v>
      </c>
      <c r="S21" s="224"/>
      <c r="T21" s="224"/>
      <c r="U21" s="224"/>
      <c r="V21" s="225"/>
      <c r="W21" s="257" t="str">
        <f>B5</f>
        <v>Uスポーツクラブ</v>
      </c>
      <c r="X21" s="242"/>
      <c r="Y21" s="242"/>
      <c r="Z21" s="242"/>
      <c r="AA21" s="243"/>
      <c r="AB21" s="241" t="str">
        <f>B7</f>
        <v>VCひがしJr</v>
      </c>
      <c r="AC21" s="242"/>
      <c r="AD21" s="243"/>
      <c r="AE21" s="37"/>
    </row>
    <row r="22" spans="1:31" ht="17.100000000000001" customHeight="1" x14ac:dyDescent="0.25">
      <c r="A22" s="218"/>
      <c r="B22" s="221"/>
      <c r="C22" s="222"/>
      <c r="D22" s="226"/>
      <c r="E22" s="227"/>
      <c r="F22" s="227"/>
      <c r="G22" s="227"/>
      <c r="H22" s="228"/>
      <c r="I22" s="231"/>
      <c r="J22" s="232"/>
      <c r="K22" s="234"/>
      <c r="L22" s="64">
        <v>0</v>
      </c>
      <c r="M22" s="65" t="s">
        <v>6</v>
      </c>
      <c r="N22" s="64">
        <v>1</v>
      </c>
      <c r="O22" s="236"/>
      <c r="P22" s="232"/>
      <c r="Q22" s="238"/>
      <c r="R22" s="226"/>
      <c r="S22" s="227"/>
      <c r="T22" s="227"/>
      <c r="U22" s="227"/>
      <c r="V22" s="228"/>
      <c r="W22" s="244"/>
      <c r="X22" s="245"/>
      <c r="Y22" s="245"/>
      <c r="Z22" s="245"/>
      <c r="AA22" s="246"/>
      <c r="AB22" s="244"/>
      <c r="AC22" s="245"/>
      <c r="AD22" s="246"/>
      <c r="AE22" s="37"/>
    </row>
    <row r="23" spans="1:31" ht="17.100000000000001" customHeight="1" x14ac:dyDescent="0.25">
      <c r="A23" s="217">
        <v>3</v>
      </c>
      <c r="B23" s="219">
        <v>0.52083333333333337</v>
      </c>
      <c r="C23" s="220"/>
      <c r="D23" s="223" t="str">
        <f>B13</f>
        <v>エス・ヴィエントSSS</v>
      </c>
      <c r="E23" s="224"/>
      <c r="F23" s="224"/>
      <c r="G23" s="224"/>
      <c r="H23" s="225"/>
      <c r="I23" s="229">
        <f>IF(L23:L24="","",(L23+L24))</f>
        <v>1</v>
      </c>
      <c r="J23" s="230"/>
      <c r="K23" s="239" t="s">
        <v>7</v>
      </c>
      <c r="L23" s="63">
        <v>1</v>
      </c>
      <c r="M23" s="63" t="s">
        <v>6</v>
      </c>
      <c r="N23" s="63">
        <v>2</v>
      </c>
      <c r="O23" s="239" t="s">
        <v>8</v>
      </c>
      <c r="P23" s="230">
        <f>IF(N23:N24="","",(N23+N24))</f>
        <v>2</v>
      </c>
      <c r="Q23" s="237"/>
      <c r="R23" s="223" t="str">
        <f>B5</f>
        <v>Uスポーツクラブ</v>
      </c>
      <c r="S23" s="224"/>
      <c r="T23" s="224"/>
      <c r="U23" s="224"/>
      <c r="V23" s="225"/>
      <c r="W23" s="241" t="str">
        <f>B9</f>
        <v>JFC青桐</v>
      </c>
      <c r="X23" s="242"/>
      <c r="Y23" s="242"/>
      <c r="Z23" s="242"/>
      <c r="AA23" s="243"/>
      <c r="AB23" s="241" t="str">
        <f>B11</f>
        <v>スペリオール上吉田</v>
      </c>
      <c r="AC23" s="242"/>
      <c r="AD23" s="243"/>
      <c r="AE23" s="37"/>
    </row>
    <row r="24" spans="1:31" ht="17.100000000000001" customHeight="1" x14ac:dyDescent="0.25">
      <c r="A24" s="218"/>
      <c r="B24" s="221"/>
      <c r="C24" s="222"/>
      <c r="D24" s="226"/>
      <c r="E24" s="227"/>
      <c r="F24" s="227"/>
      <c r="G24" s="227"/>
      <c r="H24" s="228"/>
      <c r="I24" s="231"/>
      <c r="J24" s="232"/>
      <c r="K24" s="240"/>
      <c r="L24" s="65">
        <v>0</v>
      </c>
      <c r="M24" s="65" t="s">
        <v>6</v>
      </c>
      <c r="N24" s="65">
        <v>0</v>
      </c>
      <c r="O24" s="240"/>
      <c r="P24" s="232"/>
      <c r="Q24" s="238"/>
      <c r="R24" s="226"/>
      <c r="S24" s="227"/>
      <c r="T24" s="227"/>
      <c r="U24" s="227"/>
      <c r="V24" s="228"/>
      <c r="W24" s="244"/>
      <c r="X24" s="245"/>
      <c r="Y24" s="245"/>
      <c r="Z24" s="245"/>
      <c r="AA24" s="246"/>
      <c r="AB24" s="244"/>
      <c r="AC24" s="245"/>
      <c r="AD24" s="246"/>
      <c r="AE24" s="37"/>
    </row>
    <row r="25" spans="1:31" ht="17.100000000000001" customHeight="1" x14ac:dyDescent="0.25">
      <c r="A25" s="217">
        <v>4</v>
      </c>
      <c r="B25" s="219">
        <v>0.5625</v>
      </c>
      <c r="C25" s="220"/>
      <c r="D25" s="223" t="str">
        <f>B7</f>
        <v>VCひがしJr</v>
      </c>
      <c r="E25" s="224"/>
      <c r="F25" s="224"/>
      <c r="G25" s="224"/>
      <c r="H25" s="225"/>
      <c r="I25" s="229">
        <f>IF(L25:L26="","",(L25+L26))</f>
        <v>7</v>
      </c>
      <c r="J25" s="230"/>
      <c r="K25" s="239" t="s">
        <v>7</v>
      </c>
      <c r="L25" s="63">
        <v>4</v>
      </c>
      <c r="M25" s="63" t="s">
        <v>6</v>
      </c>
      <c r="N25" s="63">
        <v>0</v>
      </c>
      <c r="O25" s="239" t="s">
        <v>8</v>
      </c>
      <c r="P25" s="230">
        <f>IF(N25:N26="","",(N25+N26))</f>
        <v>0</v>
      </c>
      <c r="Q25" s="237"/>
      <c r="R25" s="223" t="str">
        <f>B9</f>
        <v>JFC青桐</v>
      </c>
      <c r="S25" s="224"/>
      <c r="T25" s="224"/>
      <c r="U25" s="224"/>
      <c r="V25" s="225"/>
      <c r="W25" s="241" t="str">
        <f>B13</f>
        <v>エス・ヴィエントSSS</v>
      </c>
      <c r="X25" s="242"/>
      <c r="Y25" s="242"/>
      <c r="Z25" s="242"/>
      <c r="AA25" s="243"/>
      <c r="AB25" s="241" t="str">
        <f>B5</f>
        <v>Uスポーツクラブ</v>
      </c>
      <c r="AC25" s="242"/>
      <c r="AD25" s="243"/>
      <c r="AE25" s="37"/>
    </row>
    <row r="26" spans="1:31" ht="17.100000000000001" customHeight="1" x14ac:dyDescent="0.25">
      <c r="A26" s="218"/>
      <c r="B26" s="221"/>
      <c r="C26" s="222"/>
      <c r="D26" s="226"/>
      <c r="E26" s="227"/>
      <c r="F26" s="227"/>
      <c r="G26" s="227"/>
      <c r="H26" s="228"/>
      <c r="I26" s="231"/>
      <c r="J26" s="232"/>
      <c r="K26" s="240"/>
      <c r="L26" s="65">
        <v>3</v>
      </c>
      <c r="M26" s="65" t="s">
        <v>6</v>
      </c>
      <c r="N26" s="65">
        <v>0</v>
      </c>
      <c r="O26" s="240"/>
      <c r="P26" s="232"/>
      <c r="Q26" s="238"/>
      <c r="R26" s="226"/>
      <c r="S26" s="227"/>
      <c r="T26" s="227"/>
      <c r="U26" s="227"/>
      <c r="V26" s="228"/>
      <c r="W26" s="244"/>
      <c r="X26" s="245"/>
      <c r="Y26" s="245"/>
      <c r="Z26" s="245"/>
      <c r="AA26" s="246"/>
      <c r="AB26" s="244"/>
      <c r="AC26" s="245"/>
      <c r="AD26" s="246"/>
      <c r="AE26" s="37"/>
    </row>
    <row r="27" spans="1:31" ht="17.100000000000001" customHeight="1" x14ac:dyDescent="0.25">
      <c r="A27" s="217">
        <v>5</v>
      </c>
      <c r="B27" s="219">
        <v>0.61111111111111116</v>
      </c>
      <c r="C27" s="220"/>
      <c r="D27" s="223" t="str">
        <f>B13</f>
        <v>エス・ヴィエントSSS</v>
      </c>
      <c r="E27" s="224"/>
      <c r="F27" s="224"/>
      <c r="G27" s="224"/>
      <c r="H27" s="225"/>
      <c r="I27" s="229">
        <f>IF(L27:L28="","",(L27+L28))</f>
        <v>13</v>
      </c>
      <c r="J27" s="230"/>
      <c r="K27" s="233" t="s">
        <v>7</v>
      </c>
      <c r="L27" s="62">
        <v>9</v>
      </c>
      <c r="M27" s="63" t="s">
        <v>6</v>
      </c>
      <c r="N27" s="62">
        <v>0</v>
      </c>
      <c r="O27" s="235" t="s">
        <v>8</v>
      </c>
      <c r="P27" s="230">
        <f>IF(N27:N28="","",(N27+N28))</f>
        <v>0</v>
      </c>
      <c r="Q27" s="237"/>
      <c r="R27" s="223" t="str">
        <f>B11</f>
        <v>スペリオール上吉田</v>
      </c>
      <c r="S27" s="224"/>
      <c r="T27" s="224"/>
      <c r="U27" s="224"/>
      <c r="V27" s="225"/>
      <c r="W27" s="241" t="str">
        <f>B7</f>
        <v>VCひがしJr</v>
      </c>
      <c r="X27" s="242"/>
      <c r="Y27" s="242"/>
      <c r="Z27" s="242"/>
      <c r="AA27" s="243"/>
      <c r="AB27" s="241" t="str">
        <f>B9</f>
        <v>JFC青桐</v>
      </c>
      <c r="AC27" s="242"/>
      <c r="AD27" s="243"/>
      <c r="AE27" s="37"/>
    </row>
    <row r="28" spans="1:31" ht="17.100000000000001" customHeight="1" x14ac:dyDescent="0.25">
      <c r="A28" s="218"/>
      <c r="B28" s="221"/>
      <c r="C28" s="222"/>
      <c r="D28" s="226"/>
      <c r="E28" s="227"/>
      <c r="F28" s="227"/>
      <c r="G28" s="227"/>
      <c r="H28" s="228"/>
      <c r="I28" s="231"/>
      <c r="J28" s="232"/>
      <c r="K28" s="234"/>
      <c r="L28" s="64">
        <v>4</v>
      </c>
      <c r="M28" s="65" t="s">
        <v>6</v>
      </c>
      <c r="N28" s="64">
        <v>0</v>
      </c>
      <c r="O28" s="236"/>
      <c r="P28" s="232"/>
      <c r="Q28" s="238"/>
      <c r="R28" s="226"/>
      <c r="S28" s="227"/>
      <c r="T28" s="227"/>
      <c r="U28" s="227"/>
      <c r="V28" s="228"/>
      <c r="W28" s="244"/>
      <c r="X28" s="245"/>
      <c r="Y28" s="245"/>
      <c r="Z28" s="245"/>
      <c r="AA28" s="246"/>
      <c r="AB28" s="244"/>
      <c r="AC28" s="245"/>
      <c r="AD28" s="246"/>
      <c r="AE28" s="37"/>
    </row>
    <row r="29" spans="1:31" ht="8.25" customHeight="1" x14ac:dyDescent="0.2">
      <c r="A29" s="39"/>
      <c r="B29" s="175"/>
      <c r="C29" s="175"/>
      <c r="D29" s="175"/>
      <c r="E29" s="175"/>
      <c r="F29" s="175"/>
      <c r="G29" s="175"/>
      <c r="H29" s="175"/>
      <c r="I29" s="40"/>
      <c r="K29" s="39"/>
      <c r="M29" s="41"/>
      <c r="O29" s="39"/>
      <c r="P29" s="40"/>
      <c r="R29" s="42"/>
      <c r="S29" s="42"/>
      <c r="T29" s="42"/>
      <c r="U29" s="42"/>
      <c r="V29" s="42"/>
    </row>
    <row r="30" spans="1:31" ht="8.25" customHeight="1" x14ac:dyDescent="0.2">
      <c r="B30" s="178"/>
      <c r="C30" s="178"/>
      <c r="D30" s="178"/>
      <c r="E30" s="178"/>
      <c r="F30" s="178"/>
      <c r="G30" s="178"/>
      <c r="H30" s="178"/>
    </row>
    <row r="31" spans="1:31" ht="17.100000000000001" customHeight="1" x14ac:dyDescent="0.2">
      <c r="A31" s="247" t="s">
        <v>0</v>
      </c>
      <c r="B31" s="210" t="str">
        <f>K2</f>
        <v>2月15日(日)</v>
      </c>
      <c r="C31" s="176"/>
      <c r="D31" s="214" t="str">
        <f>D17</f>
        <v>Ｍ</v>
      </c>
      <c r="E31" s="215"/>
      <c r="F31" s="215" t="s">
        <v>2</v>
      </c>
      <c r="G31" s="215"/>
      <c r="H31" s="215"/>
      <c r="I31" s="215" t="s">
        <v>1</v>
      </c>
      <c r="J31" s="215"/>
      <c r="K31" s="215"/>
      <c r="L31" s="248" t="s">
        <v>218</v>
      </c>
      <c r="M31" s="248"/>
      <c r="N31" s="248"/>
      <c r="O31" s="248"/>
      <c r="P31" s="248"/>
      <c r="Q31" s="248"/>
      <c r="R31" s="248"/>
      <c r="S31" s="248"/>
      <c r="T31" s="248"/>
      <c r="U31" s="248"/>
      <c r="V31" s="249"/>
      <c r="W31" s="182" t="str">
        <f>W17</f>
        <v>主審</v>
      </c>
      <c r="X31" s="182"/>
      <c r="Y31" s="247"/>
      <c r="Z31" s="247"/>
      <c r="AA31" s="247"/>
      <c r="AB31" s="182" t="str">
        <f>AB17</f>
        <v>補助審</v>
      </c>
      <c r="AC31" s="182"/>
      <c r="AD31" s="182"/>
      <c r="AE31" s="37"/>
    </row>
    <row r="32" spans="1:31" ht="17.100000000000001" customHeight="1" x14ac:dyDescent="0.2">
      <c r="A32" s="247"/>
      <c r="B32" s="177"/>
      <c r="C32" s="179"/>
      <c r="D32" s="185"/>
      <c r="E32" s="216"/>
      <c r="F32" s="216"/>
      <c r="G32" s="216"/>
      <c r="H32" s="216"/>
      <c r="I32" s="216"/>
      <c r="J32" s="216"/>
      <c r="K32" s="216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1"/>
      <c r="W32" s="182"/>
      <c r="X32" s="182"/>
      <c r="Y32" s="247"/>
      <c r="Z32" s="247"/>
      <c r="AA32" s="247"/>
      <c r="AB32" s="182"/>
      <c r="AC32" s="182"/>
      <c r="AD32" s="182"/>
      <c r="AE32" s="37"/>
    </row>
    <row r="33" spans="1:31" ht="17.100000000000001" customHeight="1" x14ac:dyDescent="0.25">
      <c r="A33" s="252">
        <v>1</v>
      </c>
      <c r="B33" s="219">
        <v>0.41666666666666669</v>
      </c>
      <c r="C33" s="220"/>
      <c r="D33" s="253" t="str">
        <f>B5</f>
        <v>Uスポーツクラブ</v>
      </c>
      <c r="E33" s="253"/>
      <c r="F33" s="253"/>
      <c r="G33" s="253"/>
      <c r="H33" s="253"/>
      <c r="I33" s="229" t="str">
        <f>IF(L33:L34="","",(L33+L34))</f>
        <v/>
      </c>
      <c r="J33" s="230"/>
      <c r="K33" s="233" t="s">
        <v>7</v>
      </c>
      <c r="L33" s="62"/>
      <c r="M33" s="63" t="s">
        <v>6</v>
      </c>
      <c r="N33" s="62"/>
      <c r="O33" s="235" t="s">
        <v>8</v>
      </c>
      <c r="P33" s="230" t="str">
        <f>IF(N33:N34="","",(N33+N34))</f>
        <v/>
      </c>
      <c r="Q33" s="237"/>
      <c r="R33" s="253" t="str">
        <f>B9</f>
        <v>JFC青桐</v>
      </c>
      <c r="S33" s="253"/>
      <c r="T33" s="253"/>
      <c r="U33" s="253"/>
      <c r="V33" s="253"/>
      <c r="W33" s="255" t="str">
        <f>B7</f>
        <v>VCひがしJr</v>
      </c>
      <c r="X33" s="255"/>
      <c r="Y33" s="256"/>
      <c r="Z33" s="256"/>
      <c r="AA33" s="256"/>
      <c r="AB33" s="255" t="str">
        <f>B13</f>
        <v>エス・ヴィエントSSS</v>
      </c>
      <c r="AC33" s="255"/>
      <c r="AD33" s="255"/>
      <c r="AE33" s="37"/>
    </row>
    <row r="34" spans="1:31" ht="17.100000000000001" customHeight="1" x14ac:dyDescent="0.25">
      <c r="A34" s="252"/>
      <c r="B34" s="221"/>
      <c r="C34" s="222"/>
      <c r="D34" s="254"/>
      <c r="E34" s="254"/>
      <c r="F34" s="254"/>
      <c r="G34" s="254"/>
      <c r="H34" s="254"/>
      <c r="I34" s="231"/>
      <c r="J34" s="232"/>
      <c r="K34" s="234"/>
      <c r="L34" s="64"/>
      <c r="M34" s="65" t="s">
        <v>6</v>
      </c>
      <c r="N34" s="64"/>
      <c r="O34" s="236"/>
      <c r="P34" s="232"/>
      <c r="Q34" s="238"/>
      <c r="R34" s="254"/>
      <c r="S34" s="254"/>
      <c r="T34" s="254"/>
      <c r="U34" s="254"/>
      <c r="V34" s="254"/>
      <c r="W34" s="255"/>
      <c r="X34" s="255"/>
      <c r="Y34" s="256"/>
      <c r="Z34" s="256"/>
      <c r="AA34" s="256"/>
      <c r="AB34" s="255"/>
      <c r="AC34" s="255"/>
      <c r="AD34" s="255"/>
      <c r="AE34" s="37"/>
    </row>
    <row r="35" spans="1:31" ht="17.100000000000001" customHeight="1" x14ac:dyDescent="0.25">
      <c r="A35" s="252">
        <v>2</v>
      </c>
      <c r="B35" s="219">
        <v>0.45833333333333331</v>
      </c>
      <c r="C35" s="220"/>
      <c r="D35" s="254" t="str">
        <f>B11</f>
        <v>スペリオール上吉田</v>
      </c>
      <c r="E35" s="254"/>
      <c r="F35" s="254"/>
      <c r="G35" s="254"/>
      <c r="H35" s="254"/>
      <c r="I35" s="229" t="str">
        <f>IF(L35:L36="","",(L35+L36))</f>
        <v/>
      </c>
      <c r="J35" s="230"/>
      <c r="K35" s="233" t="s">
        <v>7</v>
      </c>
      <c r="L35" s="62"/>
      <c r="M35" s="63" t="s">
        <v>6</v>
      </c>
      <c r="N35" s="62"/>
      <c r="O35" s="235" t="s">
        <v>8</v>
      </c>
      <c r="P35" s="230" t="str">
        <f>IF(N35:N36="","",(N35+N36))</f>
        <v/>
      </c>
      <c r="Q35" s="237"/>
      <c r="R35" s="254" t="str">
        <f>B7</f>
        <v>VCひがしJr</v>
      </c>
      <c r="S35" s="254"/>
      <c r="T35" s="254"/>
      <c r="U35" s="254"/>
      <c r="V35" s="254"/>
      <c r="W35" s="255" t="str">
        <f>B9</f>
        <v>JFC青桐</v>
      </c>
      <c r="X35" s="255"/>
      <c r="Y35" s="256"/>
      <c r="Z35" s="256"/>
      <c r="AA35" s="256"/>
      <c r="AB35" s="255" t="str">
        <f>D33</f>
        <v>Uスポーツクラブ</v>
      </c>
      <c r="AC35" s="255"/>
      <c r="AD35" s="255"/>
      <c r="AE35" s="37"/>
    </row>
    <row r="36" spans="1:31" ht="17.100000000000001" customHeight="1" x14ac:dyDescent="0.25">
      <c r="A36" s="252"/>
      <c r="B36" s="221"/>
      <c r="C36" s="222"/>
      <c r="D36" s="254"/>
      <c r="E36" s="254"/>
      <c r="F36" s="254"/>
      <c r="G36" s="254"/>
      <c r="H36" s="254"/>
      <c r="I36" s="231"/>
      <c r="J36" s="232"/>
      <c r="K36" s="234"/>
      <c r="L36" s="64"/>
      <c r="M36" s="65" t="s">
        <v>6</v>
      </c>
      <c r="N36" s="64"/>
      <c r="O36" s="236"/>
      <c r="P36" s="232"/>
      <c r="Q36" s="238"/>
      <c r="R36" s="254"/>
      <c r="S36" s="254"/>
      <c r="T36" s="254"/>
      <c r="U36" s="254"/>
      <c r="V36" s="254"/>
      <c r="W36" s="255"/>
      <c r="X36" s="255"/>
      <c r="Y36" s="256"/>
      <c r="Z36" s="256"/>
      <c r="AA36" s="256"/>
      <c r="AB36" s="255"/>
      <c r="AC36" s="255"/>
      <c r="AD36" s="255"/>
      <c r="AE36" s="37"/>
    </row>
    <row r="37" spans="1:31" ht="17.100000000000001" customHeight="1" x14ac:dyDescent="0.25">
      <c r="A37" s="252">
        <v>3</v>
      </c>
      <c r="B37" s="219">
        <v>0.5</v>
      </c>
      <c r="C37" s="220"/>
      <c r="D37" s="254" t="str">
        <f>B13</f>
        <v>エス・ヴィエントSSS</v>
      </c>
      <c r="E37" s="254"/>
      <c r="F37" s="254"/>
      <c r="G37" s="254"/>
      <c r="H37" s="254"/>
      <c r="I37" s="229" t="str">
        <f>IF(L37:L38="","",(L37+L38))</f>
        <v/>
      </c>
      <c r="J37" s="230"/>
      <c r="K37" s="239" t="s">
        <v>7</v>
      </c>
      <c r="L37" s="63"/>
      <c r="M37" s="63" t="s">
        <v>6</v>
      </c>
      <c r="N37" s="63"/>
      <c r="O37" s="239" t="s">
        <v>8</v>
      </c>
      <c r="P37" s="230" t="str">
        <f>IF(N37:N38="","",(N37+N38))</f>
        <v/>
      </c>
      <c r="Q37" s="237"/>
      <c r="R37" s="254" t="str">
        <f>B9</f>
        <v>JFC青桐</v>
      </c>
      <c r="S37" s="254"/>
      <c r="T37" s="254"/>
      <c r="U37" s="254"/>
      <c r="V37" s="254"/>
      <c r="W37" s="255" t="str">
        <f>D35</f>
        <v>スペリオール上吉田</v>
      </c>
      <c r="X37" s="255"/>
      <c r="Y37" s="256"/>
      <c r="Z37" s="256"/>
      <c r="AA37" s="256"/>
      <c r="AB37" s="255" t="str">
        <f>B7</f>
        <v>VCひがしJr</v>
      </c>
      <c r="AC37" s="255"/>
      <c r="AD37" s="255"/>
    </row>
    <row r="38" spans="1:31" ht="17.100000000000001" customHeight="1" x14ac:dyDescent="0.25">
      <c r="A38" s="252"/>
      <c r="B38" s="221"/>
      <c r="C38" s="222"/>
      <c r="D38" s="254"/>
      <c r="E38" s="254"/>
      <c r="F38" s="254"/>
      <c r="G38" s="254"/>
      <c r="H38" s="254"/>
      <c r="I38" s="231"/>
      <c r="J38" s="232"/>
      <c r="K38" s="240"/>
      <c r="L38" s="65"/>
      <c r="M38" s="65" t="s">
        <v>6</v>
      </c>
      <c r="N38" s="65"/>
      <c r="O38" s="240"/>
      <c r="P38" s="232"/>
      <c r="Q38" s="238"/>
      <c r="R38" s="254"/>
      <c r="S38" s="254"/>
      <c r="T38" s="254"/>
      <c r="U38" s="254"/>
      <c r="V38" s="254"/>
      <c r="W38" s="255"/>
      <c r="X38" s="255"/>
      <c r="Y38" s="256"/>
      <c r="Z38" s="256"/>
      <c r="AA38" s="256"/>
      <c r="AB38" s="255"/>
      <c r="AC38" s="255"/>
      <c r="AD38" s="255"/>
    </row>
    <row r="39" spans="1:31" ht="17.100000000000001" customHeight="1" x14ac:dyDescent="0.25">
      <c r="A39" s="252">
        <v>4</v>
      </c>
      <c r="B39" s="219">
        <v>0.54166666666666663</v>
      </c>
      <c r="C39" s="220"/>
      <c r="D39" s="254" t="str">
        <f>B5</f>
        <v>Uスポーツクラブ</v>
      </c>
      <c r="E39" s="254"/>
      <c r="F39" s="254"/>
      <c r="G39" s="254"/>
      <c r="H39" s="254"/>
      <c r="I39" s="229" t="str">
        <f>IF(L39:L40="","",(L39+L40))</f>
        <v/>
      </c>
      <c r="J39" s="230"/>
      <c r="K39" s="239" t="s">
        <v>7</v>
      </c>
      <c r="L39" s="66"/>
      <c r="M39" s="66" t="s">
        <v>6</v>
      </c>
      <c r="N39" s="66"/>
      <c r="O39" s="239" t="s">
        <v>8</v>
      </c>
      <c r="P39" s="230" t="str">
        <f>IF(N39:N40="","",(N39+N40))</f>
        <v/>
      </c>
      <c r="Q39" s="237"/>
      <c r="R39" s="254" t="str">
        <f>B11</f>
        <v>スペリオール上吉田</v>
      </c>
      <c r="S39" s="254"/>
      <c r="T39" s="254"/>
      <c r="U39" s="254"/>
      <c r="V39" s="254"/>
      <c r="W39" s="255" t="str">
        <f>B13</f>
        <v>エス・ヴィエントSSS</v>
      </c>
      <c r="X39" s="255"/>
      <c r="Y39" s="256"/>
      <c r="Z39" s="256"/>
      <c r="AA39" s="256"/>
      <c r="AB39" s="255" t="str">
        <f>B9</f>
        <v>JFC青桐</v>
      </c>
      <c r="AC39" s="255"/>
      <c r="AD39" s="255"/>
      <c r="AE39" s="37"/>
    </row>
    <row r="40" spans="1:31" ht="17.100000000000001" customHeight="1" x14ac:dyDescent="0.25">
      <c r="A40" s="252"/>
      <c r="B40" s="221"/>
      <c r="C40" s="222"/>
      <c r="D40" s="254"/>
      <c r="E40" s="254"/>
      <c r="F40" s="254"/>
      <c r="G40" s="254"/>
      <c r="H40" s="254"/>
      <c r="I40" s="231"/>
      <c r="J40" s="232"/>
      <c r="K40" s="240"/>
      <c r="L40" s="65"/>
      <c r="M40" s="65" t="s">
        <v>6</v>
      </c>
      <c r="N40" s="65"/>
      <c r="O40" s="240"/>
      <c r="P40" s="232"/>
      <c r="Q40" s="238"/>
      <c r="R40" s="254"/>
      <c r="S40" s="254"/>
      <c r="T40" s="254"/>
      <c r="U40" s="254"/>
      <c r="V40" s="254"/>
      <c r="W40" s="255"/>
      <c r="X40" s="255"/>
      <c r="Y40" s="256"/>
      <c r="Z40" s="256"/>
      <c r="AA40" s="256"/>
      <c r="AB40" s="255"/>
      <c r="AC40" s="255"/>
      <c r="AD40" s="255"/>
      <c r="AE40" s="37"/>
    </row>
    <row r="41" spans="1:31" ht="17.100000000000001" customHeight="1" x14ac:dyDescent="0.25">
      <c r="A41" s="252">
        <v>5</v>
      </c>
      <c r="B41" s="219">
        <v>0.58333333333333337</v>
      </c>
      <c r="C41" s="220"/>
      <c r="D41" s="254" t="str">
        <f>B7</f>
        <v>VCひがしJr</v>
      </c>
      <c r="E41" s="254"/>
      <c r="F41" s="254"/>
      <c r="G41" s="254"/>
      <c r="H41" s="254"/>
      <c r="I41" s="229" t="str">
        <f>IF(L41:L42="","",(L41+L42))</f>
        <v/>
      </c>
      <c r="J41" s="230"/>
      <c r="K41" s="239" t="s">
        <v>7</v>
      </c>
      <c r="L41" s="63"/>
      <c r="M41" s="63" t="s">
        <v>6</v>
      </c>
      <c r="N41" s="63"/>
      <c r="O41" s="239" t="s">
        <v>8</v>
      </c>
      <c r="P41" s="230" t="str">
        <f>IF(N41:N42="","",(N41+N42))</f>
        <v/>
      </c>
      <c r="Q41" s="237"/>
      <c r="R41" s="254" t="str">
        <f>B13</f>
        <v>エス・ヴィエントSSS</v>
      </c>
      <c r="S41" s="254"/>
      <c r="T41" s="254"/>
      <c r="U41" s="254"/>
      <c r="V41" s="254"/>
      <c r="W41" s="255" t="str">
        <f>D39</f>
        <v>Uスポーツクラブ</v>
      </c>
      <c r="X41" s="255"/>
      <c r="Y41" s="256"/>
      <c r="Z41" s="256"/>
      <c r="AA41" s="256"/>
      <c r="AB41" s="255" t="str">
        <f>R39</f>
        <v>スペリオール上吉田</v>
      </c>
      <c r="AC41" s="255"/>
      <c r="AD41" s="255"/>
      <c r="AE41" s="37"/>
    </row>
    <row r="42" spans="1:31" ht="17.100000000000001" customHeight="1" x14ac:dyDescent="0.25">
      <c r="A42" s="252"/>
      <c r="B42" s="221"/>
      <c r="C42" s="222"/>
      <c r="D42" s="254"/>
      <c r="E42" s="254"/>
      <c r="F42" s="254"/>
      <c r="G42" s="254"/>
      <c r="H42" s="254"/>
      <c r="I42" s="231"/>
      <c r="J42" s="232"/>
      <c r="K42" s="240"/>
      <c r="L42" s="65"/>
      <c r="M42" s="65" t="s">
        <v>6</v>
      </c>
      <c r="N42" s="65"/>
      <c r="O42" s="240"/>
      <c r="P42" s="232"/>
      <c r="Q42" s="238"/>
      <c r="R42" s="254"/>
      <c r="S42" s="254"/>
      <c r="T42" s="254"/>
      <c r="U42" s="254"/>
      <c r="V42" s="254"/>
      <c r="W42" s="255"/>
      <c r="X42" s="255"/>
      <c r="Y42" s="256"/>
      <c r="Z42" s="256"/>
      <c r="AA42" s="256"/>
      <c r="AB42" s="255"/>
      <c r="AC42" s="255"/>
      <c r="AD42" s="255"/>
      <c r="AE42" s="37"/>
    </row>
    <row r="44" spans="1:31" x14ac:dyDescent="0.2">
      <c r="B44" s="39"/>
      <c r="C44" s="37"/>
      <c r="W44" s="37"/>
      <c r="X44" s="37"/>
      <c r="Y44" s="37"/>
      <c r="Z44" s="37"/>
      <c r="AA44" s="37"/>
      <c r="AB44" s="37"/>
      <c r="AC44" s="37"/>
    </row>
    <row r="45" spans="1:31" ht="13.9" x14ac:dyDescent="0.2">
      <c r="B45" s="39"/>
      <c r="C45" s="39"/>
      <c r="D45" s="42"/>
      <c r="E45" s="42"/>
      <c r="F45" s="42"/>
      <c r="G45" s="42"/>
      <c r="H45" s="42"/>
      <c r="K45" s="39"/>
      <c r="M45" s="41"/>
      <c r="O45" s="39"/>
      <c r="P45" s="40"/>
    </row>
    <row r="46" spans="1:31" ht="13.5" customHeight="1" x14ac:dyDescent="0.2">
      <c r="B46" s="39"/>
      <c r="C46" s="43"/>
      <c r="D46" s="44"/>
      <c r="E46" s="42"/>
      <c r="F46" s="42"/>
      <c r="G46" s="42"/>
      <c r="H46" s="42"/>
      <c r="I46" s="40"/>
      <c r="K46" s="39"/>
      <c r="M46" s="41"/>
      <c r="O46" s="39"/>
      <c r="P46" s="40"/>
    </row>
    <row r="47" spans="1:31" ht="13.9" x14ac:dyDescent="0.2">
      <c r="B47" s="39"/>
      <c r="C47" s="45"/>
      <c r="D47" s="46"/>
      <c r="E47" s="47"/>
      <c r="F47" s="47"/>
      <c r="G47" s="47"/>
      <c r="H47" s="47"/>
      <c r="I47" s="48"/>
      <c r="J47" s="49"/>
      <c r="K47" s="50"/>
      <c r="M47" s="41"/>
      <c r="O47" s="39"/>
      <c r="P47" s="51"/>
      <c r="Q47" s="52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</row>
    <row r="48" spans="1:31" ht="13.9" x14ac:dyDescent="0.2">
      <c r="B48" s="39"/>
      <c r="C48" s="37"/>
      <c r="D48" s="47"/>
      <c r="E48" s="47"/>
      <c r="F48" s="47"/>
      <c r="G48" s="47"/>
      <c r="H48" s="47"/>
      <c r="I48" s="49"/>
      <c r="J48" s="49"/>
      <c r="K48" s="50"/>
      <c r="M48" s="41"/>
      <c r="O48" s="39"/>
      <c r="P48" s="51"/>
      <c r="Q48" s="52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</row>
    <row r="49" spans="2:29" ht="13.9" x14ac:dyDescent="0.2">
      <c r="B49" s="39"/>
      <c r="C49" s="45"/>
      <c r="D49" s="46"/>
      <c r="E49" s="47"/>
      <c r="F49" s="47"/>
      <c r="G49" s="47"/>
      <c r="H49" s="47"/>
      <c r="I49" s="48"/>
      <c r="J49" s="49"/>
      <c r="K49" s="50"/>
      <c r="M49" s="41"/>
      <c r="O49" s="39"/>
      <c r="P49" s="51"/>
      <c r="Q49" s="52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</row>
    <row r="50" spans="2:29" ht="13.9" x14ac:dyDescent="0.2">
      <c r="B50" s="39"/>
      <c r="C50" s="37"/>
      <c r="D50" s="47"/>
      <c r="E50" s="47"/>
      <c r="F50" s="47"/>
      <c r="G50" s="47"/>
      <c r="H50" s="47"/>
      <c r="I50" s="49"/>
      <c r="J50" s="49"/>
      <c r="K50" s="50"/>
      <c r="M50" s="41"/>
      <c r="O50" s="39"/>
      <c r="P50" s="51"/>
      <c r="Q50" s="52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</row>
  </sheetData>
  <protectedRanges>
    <protectedRange password="C4D3" sqref="D5:R5 D7:R7 D9:R9 D11:R11 D13:R13" name="関数データ保護"/>
  </protectedRanges>
  <mergeCells count="199">
    <mergeCell ref="C1:AC1"/>
    <mergeCell ref="A2:B2"/>
    <mergeCell ref="C2:E2"/>
    <mergeCell ref="P2:W2"/>
    <mergeCell ref="B3:C4"/>
    <mergeCell ref="D3:F4"/>
    <mergeCell ref="G3:I4"/>
    <mergeCell ref="J3:L4"/>
    <mergeCell ref="M3:O4"/>
    <mergeCell ref="P3:R4"/>
    <mergeCell ref="S3:V4"/>
    <mergeCell ref="W3:Y4"/>
    <mergeCell ref="Z3:AB4"/>
    <mergeCell ref="F2:J2"/>
    <mergeCell ref="K2:O2"/>
    <mergeCell ref="AD3:AD4"/>
    <mergeCell ref="A5:A6"/>
    <mergeCell ref="B5:C6"/>
    <mergeCell ref="D5:F6"/>
    <mergeCell ref="G5:I5"/>
    <mergeCell ref="J5:L5"/>
    <mergeCell ref="AD5:AD6"/>
    <mergeCell ref="AE5:AE6"/>
    <mergeCell ref="A7:A8"/>
    <mergeCell ref="B7:C8"/>
    <mergeCell ref="D7:F7"/>
    <mergeCell ref="G7:I8"/>
    <mergeCell ref="J7:L7"/>
    <mergeCell ref="M7:O7"/>
    <mergeCell ref="P7:R7"/>
    <mergeCell ref="S7:V8"/>
    <mergeCell ref="M5:O5"/>
    <mergeCell ref="P5:R5"/>
    <mergeCell ref="S5:V6"/>
    <mergeCell ref="W5:Y6"/>
    <mergeCell ref="Z5:AB6"/>
    <mergeCell ref="AC5:AC6"/>
    <mergeCell ref="W7:Y8"/>
    <mergeCell ref="Z7:AB8"/>
    <mergeCell ref="M9:O9"/>
    <mergeCell ref="P9:R9"/>
    <mergeCell ref="S9:V10"/>
    <mergeCell ref="AC7:AC8"/>
    <mergeCell ref="AD7:AD8"/>
    <mergeCell ref="AE7:AE8"/>
    <mergeCell ref="A9:A10"/>
    <mergeCell ref="B9:C10"/>
    <mergeCell ref="D9:F9"/>
    <mergeCell ref="G9:I9"/>
    <mergeCell ref="J9:L10"/>
    <mergeCell ref="AD9:AD10"/>
    <mergeCell ref="AE9:AE10"/>
    <mergeCell ref="W9:Y10"/>
    <mergeCell ref="Z9:AB10"/>
    <mergeCell ref="AC9:AC10"/>
    <mergeCell ref="W11:Y12"/>
    <mergeCell ref="Z11:AB12"/>
    <mergeCell ref="AC11:AC12"/>
    <mergeCell ref="AD11:AD12"/>
    <mergeCell ref="AE11:AE12"/>
    <mergeCell ref="A13:A14"/>
    <mergeCell ref="B13:C14"/>
    <mergeCell ref="D13:F13"/>
    <mergeCell ref="G13:I13"/>
    <mergeCell ref="J13:L13"/>
    <mergeCell ref="AD13:AD14"/>
    <mergeCell ref="AE13:AE14"/>
    <mergeCell ref="AC13:AC14"/>
    <mergeCell ref="A11:A12"/>
    <mergeCell ref="B11:C12"/>
    <mergeCell ref="D11:F11"/>
    <mergeCell ref="G11:I11"/>
    <mergeCell ref="J11:L11"/>
    <mergeCell ref="M11:O12"/>
    <mergeCell ref="P11:R11"/>
    <mergeCell ref="S11:V12"/>
    <mergeCell ref="B16:H16"/>
    <mergeCell ref="A17:A18"/>
    <mergeCell ref="B17:C18"/>
    <mergeCell ref="D17:E18"/>
    <mergeCell ref="F17:H18"/>
    <mergeCell ref="I17:K18"/>
    <mergeCell ref="L17:V18"/>
    <mergeCell ref="W17:AA18"/>
    <mergeCell ref="M13:O13"/>
    <mergeCell ref="P13:R14"/>
    <mergeCell ref="S13:V14"/>
    <mergeCell ref="W13:Y14"/>
    <mergeCell ref="Z13:AB14"/>
    <mergeCell ref="AB17:AD18"/>
    <mergeCell ref="AB19:AD20"/>
    <mergeCell ref="A21:A22"/>
    <mergeCell ref="B21:C22"/>
    <mergeCell ref="D21:H22"/>
    <mergeCell ref="I21:J22"/>
    <mergeCell ref="K21:K22"/>
    <mergeCell ref="O21:O22"/>
    <mergeCell ref="P21:Q22"/>
    <mergeCell ref="R21:V22"/>
    <mergeCell ref="W21:AA22"/>
    <mergeCell ref="AB21:AD22"/>
    <mergeCell ref="A19:A20"/>
    <mergeCell ref="B19:C20"/>
    <mergeCell ref="D19:H20"/>
    <mergeCell ref="I19:J20"/>
    <mergeCell ref="K19:K20"/>
    <mergeCell ref="O19:O20"/>
    <mergeCell ref="P19:Q20"/>
    <mergeCell ref="R19:V20"/>
    <mergeCell ref="W19:AA20"/>
    <mergeCell ref="AB23:AD24"/>
    <mergeCell ref="A25:A26"/>
    <mergeCell ref="B25:C26"/>
    <mergeCell ref="D25:H26"/>
    <mergeCell ref="I25:J26"/>
    <mergeCell ref="K25:K26"/>
    <mergeCell ref="O25:O26"/>
    <mergeCell ref="P25:Q26"/>
    <mergeCell ref="R25:V26"/>
    <mergeCell ref="W25:AA26"/>
    <mergeCell ref="AB25:AD26"/>
    <mergeCell ref="A23:A24"/>
    <mergeCell ref="B23:C24"/>
    <mergeCell ref="D23:H24"/>
    <mergeCell ref="I23:J24"/>
    <mergeCell ref="K23:K24"/>
    <mergeCell ref="O23:O24"/>
    <mergeCell ref="P23:Q24"/>
    <mergeCell ref="R23:V24"/>
    <mergeCell ref="W23:AA24"/>
    <mergeCell ref="AB27:AD28"/>
    <mergeCell ref="B29:H30"/>
    <mergeCell ref="A31:A32"/>
    <mergeCell ref="B31:C32"/>
    <mergeCell ref="D31:E32"/>
    <mergeCell ref="F31:H32"/>
    <mergeCell ref="I31:K32"/>
    <mergeCell ref="L31:V32"/>
    <mergeCell ref="W31:AA32"/>
    <mergeCell ref="AB31:AD32"/>
    <mergeCell ref="A27:A28"/>
    <mergeCell ref="B27:C28"/>
    <mergeCell ref="D27:H28"/>
    <mergeCell ref="I27:J28"/>
    <mergeCell ref="K27:K28"/>
    <mergeCell ref="O27:O28"/>
    <mergeCell ref="P27:Q28"/>
    <mergeCell ref="R27:V28"/>
    <mergeCell ref="W27:AA28"/>
    <mergeCell ref="AB33:AD34"/>
    <mergeCell ref="A35:A36"/>
    <mergeCell ref="B35:C36"/>
    <mergeCell ref="D35:H36"/>
    <mergeCell ref="I35:J36"/>
    <mergeCell ref="K35:K36"/>
    <mergeCell ref="O35:O36"/>
    <mergeCell ref="A33:A34"/>
    <mergeCell ref="B33:C34"/>
    <mergeCell ref="D33:H34"/>
    <mergeCell ref="I33:J34"/>
    <mergeCell ref="K33:K34"/>
    <mergeCell ref="O33:O34"/>
    <mergeCell ref="P35:Q36"/>
    <mergeCell ref="R35:V36"/>
    <mergeCell ref="W35:AA36"/>
    <mergeCell ref="AB35:AD36"/>
    <mergeCell ref="I37:J38"/>
    <mergeCell ref="K37:K38"/>
    <mergeCell ref="O37:O38"/>
    <mergeCell ref="P37:Q38"/>
    <mergeCell ref="R37:V38"/>
    <mergeCell ref="W37:AA38"/>
    <mergeCell ref="P33:Q34"/>
    <mergeCell ref="R33:V34"/>
    <mergeCell ref="W33:AA34"/>
    <mergeCell ref="AB37:AD38"/>
    <mergeCell ref="A39:A40"/>
    <mergeCell ref="B39:C40"/>
    <mergeCell ref="D39:H40"/>
    <mergeCell ref="I39:J40"/>
    <mergeCell ref="K39:K40"/>
    <mergeCell ref="O39:O40"/>
    <mergeCell ref="P41:Q42"/>
    <mergeCell ref="R41:V42"/>
    <mergeCell ref="W41:AA42"/>
    <mergeCell ref="AB41:AD42"/>
    <mergeCell ref="P39:Q40"/>
    <mergeCell ref="R39:V40"/>
    <mergeCell ref="W39:AA40"/>
    <mergeCell ref="AB39:AD40"/>
    <mergeCell ref="A41:A42"/>
    <mergeCell ref="B41:C42"/>
    <mergeCell ref="D41:H42"/>
    <mergeCell ref="I41:J42"/>
    <mergeCell ref="K41:K42"/>
    <mergeCell ref="O41:O42"/>
    <mergeCell ref="A37:A38"/>
    <mergeCell ref="B37:C38"/>
    <mergeCell ref="D37:H38"/>
  </mergeCells>
  <phoneticPr fontId="10"/>
  <conditionalFormatting sqref="S5 W5 Z5 AC5:AD14 S7 W7 Z7 S9 W9 Z9 S11 W11 Z11 S13 W13 Z13">
    <cfRule type="expression" dxfId="0" priority="1">
      <formula>$I$27=""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horizontalDpi="4294967293" verticalDpi="1200" r:id="rId1"/>
  <headerFooter alignWithMargins="0">
    <oddHeader xml:space="preserve">&amp;C&amp;"ＭＳ Ｐゴシック,太字"&amp;16 </oddHeader>
    <oddFooter>&amp;C&amp;12試合結果・警告退場は日程終了後直ちに4種広報部宛ご報告ください。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9EC0A-FA01-427D-8702-47F269476684}">
  <sheetPr>
    <tabColor rgb="FF66FFFF"/>
    <pageSetUpPr fitToPage="1"/>
  </sheetPr>
  <dimension ref="A1:AE50"/>
  <sheetViews>
    <sheetView topLeftCell="C22" zoomScaleNormal="100" zoomScaleSheetLayoutView="90" workbookViewId="0">
      <selection activeCell="AL33" sqref="AL33"/>
    </sheetView>
  </sheetViews>
  <sheetFormatPr defaultColWidth="9" defaultRowHeight="12.4" x14ac:dyDescent="0.2"/>
  <cols>
    <col min="1" max="1" width="3.1328125" style="30" customWidth="1"/>
    <col min="2" max="2" width="3" style="30" customWidth="1"/>
    <col min="3" max="3" width="8.265625" style="30" customWidth="1"/>
    <col min="4" max="28" width="2.46484375" style="30" customWidth="1"/>
    <col min="29" max="29" width="4.73046875" style="30" customWidth="1"/>
    <col min="30" max="30" width="4.265625" style="30" customWidth="1"/>
    <col min="31" max="31" width="9.59765625" style="30" customWidth="1"/>
    <col min="32" max="49" width="2.59765625" style="30" customWidth="1"/>
    <col min="50" max="62" width="2.3984375" style="30" customWidth="1"/>
    <col min="63" max="16384" width="9" style="30"/>
  </cols>
  <sheetData>
    <row r="1" spans="1:31" s="4" customFormat="1" ht="31.9" customHeight="1" x14ac:dyDescent="0.25">
      <c r="C1" s="258" t="s">
        <v>60</v>
      </c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</row>
    <row r="2" spans="1:31" ht="34.5" customHeight="1" x14ac:dyDescent="0.2">
      <c r="A2" s="168" t="s">
        <v>49</v>
      </c>
      <c r="B2" s="168"/>
      <c r="C2" s="169" t="s">
        <v>2</v>
      </c>
      <c r="D2" s="169"/>
      <c r="E2" s="169"/>
      <c r="F2" s="259" t="s">
        <v>172</v>
      </c>
      <c r="G2" s="259"/>
      <c r="H2" s="259"/>
      <c r="I2" s="259"/>
      <c r="J2" s="259"/>
      <c r="K2" s="260" t="s">
        <v>58</v>
      </c>
      <c r="L2" s="260"/>
      <c r="M2" s="260"/>
      <c r="N2" s="260"/>
      <c r="O2" s="260"/>
      <c r="P2" s="227" t="s">
        <v>17</v>
      </c>
      <c r="Q2" s="227"/>
      <c r="R2" s="227"/>
      <c r="S2" s="227"/>
      <c r="T2" s="227"/>
      <c r="U2" s="227"/>
      <c r="V2" s="227"/>
      <c r="W2" s="227"/>
      <c r="X2" s="29"/>
      <c r="Y2" s="29"/>
      <c r="Z2" s="29"/>
      <c r="AA2" s="29"/>
      <c r="AB2" s="29"/>
      <c r="AC2" s="29"/>
      <c r="AD2" s="29"/>
    </row>
    <row r="3" spans="1:31" ht="17.100000000000001" customHeight="1" x14ac:dyDescent="0.2">
      <c r="A3" s="31"/>
      <c r="B3" s="170" t="str">
        <f>A2</f>
        <v>A</v>
      </c>
      <c r="C3" s="171"/>
      <c r="D3" s="174" t="str">
        <f>B5</f>
        <v>VF甲府U-12</v>
      </c>
      <c r="E3" s="175"/>
      <c r="F3" s="176"/>
      <c r="G3" s="174" t="str">
        <f>B7</f>
        <v>南部FC</v>
      </c>
      <c r="H3" s="175"/>
      <c r="I3" s="176"/>
      <c r="J3" s="174" t="str">
        <f>B9</f>
        <v>プレジール敷島</v>
      </c>
      <c r="K3" s="175"/>
      <c r="L3" s="176"/>
      <c r="M3" s="174" t="str">
        <f>B11</f>
        <v>山梨ジュニアSSS</v>
      </c>
      <c r="N3" s="175"/>
      <c r="O3" s="176"/>
      <c r="P3" s="174" t="str">
        <f>B13</f>
        <v>伊勢SSS</v>
      </c>
      <c r="Q3" s="175"/>
      <c r="R3" s="175"/>
      <c r="S3" s="182" t="s">
        <v>4</v>
      </c>
      <c r="T3" s="182"/>
      <c r="U3" s="182"/>
      <c r="V3" s="182"/>
      <c r="W3" s="182" t="s">
        <v>5</v>
      </c>
      <c r="X3" s="182"/>
      <c r="Y3" s="182"/>
      <c r="Z3" s="182" t="s">
        <v>12</v>
      </c>
      <c r="AA3" s="182"/>
      <c r="AB3" s="182"/>
      <c r="AC3" s="32" t="s">
        <v>13</v>
      </c>
      <c r="AD3" s="180" t="s">
        <v>3</v>
      </c>
      <c r="AE3" s="33"/>
    </row>
    <row r="4" spans="1:31" ht="17.100000000000001" customHeight="1" x14ac:dyDescent="0.2">
      <c r="A4" s="34"/>
      <c r="B4" s="172"/>
      <c r="C4" s="173"/>
      <c r="D4" s="177"/>
      <c r="E4" s="178"/>
      <c r="F4" s="179"/>
      <c r="G4" s="177"/>
      <c r="H4" s="178"/>
      <c r="I4" s="179"/>
      <c r="J4" s="177"/>
      <c r="K4" s="178"/>
      <c r="L4" s="179"/>
      <c r="M4" s="177"/>
      <c r="N4" s="178"/>
      <c r="O4" s="179"/>
      <c r="P4" s="177"/>
      <c r="Q4" s="178"/>
      <c r="R4" s="178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35" t="s">
        <v>14</v>
      </c>
      <c r="AD4" s="180"/>
      <c r="AE4" s="33"/>
    </row>
    <row r="5" spans="1:31" ht="17.100000000000001" customHeight="1" x14ac:dyDescent="0.2">
      <c r="A5" s="196">
        <v>1</v>
      </c>
      <c r="B5" s="183" t="s">
        <v>125</v>
      </c>
      <c r="C5" s="184"/>
      <c r="D5" s="198"/>
      <c r="E5" s="199"/>
      <c r="F5" s="200"/>
      <c r="G5" s="201" t="str">
        <f>IF(G6="","",IF(G6=I6,"△",IF(G6&gt;I6,"○","●")))</f>
        <v>○</v>
      </c>
      <c r="H5" s="202"/>
      <c r="I5" s="203"/>
      <c r="J5" s="201" t="str">
        <f>IF(J6="","",IF(J6=L6,"△",IF(J6&gt;L6,"○","●")))</f>
        <v/>
      </c>
      <c r="K5" s="202"/>
      <c r="L5" s="203"/>
      <c r="M5" s="201" t="str">
        <f>IF(M6="","",IF(M6=O6,"△",IF(M6&gt;O6,"○","●")))</f>
        <v/>
      </c>
      <c r="N5" s="202"/>
      <c r="O5" s="203"/>
      <c r="P5" s="201" t="str">
        <f>IF(P6="","",IF(P6=R6,"△",IF(P6&gt;R6,"○","●")))</f>
        <v>○</v>
      </c>
      <c r="Q5" s="202"/>
      <c r="R5" s="203"/>
      <c r="S5" s="182">
        <f>COUNTIF(D5:R5,"○")*3+COUNTIF(D5:R5,"△")</f>
        <v>6</v>
      </c>
      <c r="T5" s="182"/>
      <c r="U5" s="182"/>
      <c r="V5" s="182"/>
      <c r="W5" s="206">
        <f>SUM($F$5:$F$14)</f>
        <v>33</v>
      </c>
      <c r="X5" s="206"/>
      <c r="Y5" s="206"/>
      <c r="Z5" s="206">
        <f>SUM($D$5:$D$14)</f>
        <v>0</v>
      </c>
      <c r="AA5" s="206"/>
      <c r="AB5" s="206"/>
      <c r="AC5" s="204">
        <f>W5-Z5</f>
        <v>33</v>
      </c>
      <c r="AD5" s="180">
        <f>RANK(AE5,$AE$5:$AE$14)</f>
        <v>1</v>
      </c>
      <c r="AE5" s="181">
        <f>10000*S5+100*AC5+W5</f>
        <v>63333</v>
      </c>
    </row>
    <row r="6" spans="1:31" ht="17.100000000000001" customHeight="1" x14ac:dyDescent="0.2">
      <c r="A6" s="197"/>
      <c r="B6" s="185"/>
      <c r="C6" s="186"/>
      <c r="D6" s="193"/>
      <c r="E6" s="194"/>
      <c r="F6" s="195"/>
      <c r="G6" s="53">
        <f>I19</f>
        <v>19</v>
      </c>
      <c r="H6" s="54" t="s">
        <v>6</v>
      </c>
      <c r="I6" s="55">
        <f>P19</f>
        <v>0</v>
      </c>
      <c r="J6" s="53" t="str">
        <f>I33</f>
        <v/>
      </c>
      <c r="K6" s="54" t="s">
        <v>6</v>
      </c>
      <c r="L6" s="55" t="str">
        <f>P33</f>
        <v/>
      </c>
      <c r="M6" s="53" t="str">
        <f>I39</f>
        <v/>
      </c>
      <c r="N6" s="54" t="s">
        <v>6</v>
      </c>
      <c r="O6" s="55" t="str">
        <f>P39</f>
        <v/>
      </c>
      <c r="P6" s="53">
        <f>P23</f>
        <v>14</v>
      </c>
      <c r="Q6" s="54" t="s">
        <v>6</v>
      </c>
      <c r="R6" s="55">
        <f>I23</f>
        <v>0</v>
      </c>
      <c r="S6" s="182"/>
      <c r="T6" s="182"/>
      <c r="U6" s="182"/>
      <c r="V6" s="182"/>
      <c r="W6" s="206"/>
      <c r="X6" s="206"/>
      <c r="Y6" s="206"/>
      <c r="Z6" s="206"/>
      <c r="AA6" s="206"/>
      <c r="AB6" s="206"/>
      <c r="AC6" s="205"/>
      <c r="AD6" s="180"/>
      <c r="AE6" s="181"/>
    </row>
    <row r="7" spans="1:31" ht="17.100000000000001" customHeight="1" x14ac:dyDescent="0.2">
      <c r="A7" s="182">
        <v>2</v>
      </c>
      <c r="B7" s="183" t="s">
        <v>70</v>
      </c>
      <c r="C7" s="184"/>
      <c r="D7" s="187" t="str">
        <f>IF(D8="","",IF(D8=F8,"△",IF(D8&gt;F8,"○","●")))</f>
        <v>●</v>
      </c>
      <c r="E7" s="188"/>
      <c r="F7" s="189"/>
      <c r="G7" s="190"/>
      <c r="H7" s="191"/>
      <c r="I7" s="192"/>
      <c r="J7" s="187" t="str">
        <f>IF(J8="","",IF(J8=L8,"△",IF(J8&gt;L8,"○","●")))</f>
        <v>●</v>
      </c>
      <c r="K7" s="188"/>
      <c r="L7" s="189"/>
      <c r="M7" s="187" t="str">
        <f>IF(M8="","",IF(M8=O8,"△",IF(M8&gt;O8,"○","●")))</f>
        <v/>
      </c>
      <c r="N7" s="188"/>
      <c r="O7" s="189"/>
      <c r="P7" s="187" t="str">
        <f>IF(P8="","",IF(P8=R8,"△",IF(P8&gt;R8,"○","●")))</f>
        <v/>
      </c>
      <c r="Q7" s="188"/>
      <c r="R7" s="189"/>
      <c r="S7" s="182">
        <f>COUNTIF(D7:R7,"○")*3+COUNTIF(D7:R7,"△")</f>
        <v>0</v>
      </c>
      <c r="T7" s="182"/>
      <c r="U7" s="182"/>
      <c r="V7" s="182"/>
      <c r="W7" s="206">
        <f>SUM($I$5:$I$14)</f>
        <v>0</v>
      </c>
      <c r="X7" s="206"/>
      <c r="Y7" s="206"/>
      <c r="Z7" s="206">
        <f>SUM($G$5:$G$15)</f>
        <v>24</v>
      </c>
      <c r="AA7" s="206"/>
      <c r="AB7" s="206"/>
      <c r="AC7" s="204">
        <f>W7-Z7</f>
        <v>-24</v>
      </c>
      <c r="AD7" s="180">
        <f>RANK(AE7,$AE$5:$AE$14)</f>
        <v>5</v>
      </c>
      <c r="AE7" s="181">
        <f>10000*S7+100*AC7+W7</f>
        <v>-2400</v>
      </c>
    </row>
    <row r="8" spans="1:31" ht="17.100000000000001" customHeight="1" x14ac:dyDescent="0.2">
      <c r="A8" s="182"/>
      <c r="B8" s="185"/>
      <c r="C8" s="186"/>
      <c r="D8" s="56">
        <f>IF(G5="","",I6)</f>
        <v>0</v>
      </c>
      <c r="E8" s="54" t="s">
        <v>6</v>
      </c>
      <c r="F8" s="57">
        <f>IF(G5="","",G6)</f>
        <v>19</v>
      </c>
      <c r="G8" s="193"/>
      <c r="H8" s="194"/>
      <c r="I8" s="195"/>
      <c r="J8" s="53">
        <f>I25</f>
        <v>0</v>
      </c>
      <c r="K8" s="54" t="s">
        <v>6</v>
      </c>
      <c r="L8" s="55">
        <f>P25</f>
        <v>5</v>
      </c>
      <c r="M8" s="53" t="str">
        <f>P35</f>
        <v/>
      </c>
      <c r="N8" s="54" t="s">
        <v>6</v>
      </c>
      <c r="O8" s="55" t="str">
        <f>I35</f>
        <v/>
      </c>
      <c r="P8" s="53" t="str">
        <f>I41</f>
        <v/>
      </c>
      <c r="Q8" s="54" t="s">
        <v>6</v>
      </c>
      <c r="R8" s="55" t="str">
        <f>P41</f>
        <v/>
      </c>
      <c r="S8" s="182"/>
      <c r="T8" s="182"/>
      <c r="U8" s="182"/>
      <c r="V8" s="182"/>
      <c r="W8" s="206"/>
      <c r="X8" s="206"/>
      <c r="Y8" s="206"/>
      <c r="Z8" s="206"/>
      <c r="AA8" s="206"/>
      <c r="AB8" s="206"/>
      <c r="AC8" s="205"/>
      <c r="AD8" s="180"/>
      <c r="AE8" s="181"/>
    </row>
    <row r="9" spans="1:31" ht="17.100000000000001" customHeight="1" x14ac:dyDescent="0.2">
      <c r="A9" s="196">
        <v>3</v>
      </c>
      <c r="B9" s="183" t="s">
        <v>126</v>
      </c>
      <c r="C9" s="184"/>
      <c r="D9" s="187" t="str">
        <f>IF(D10="","",IF(D10=F10,"△",IF(D10&gt;F10,"○","●")))</f>
        <v/>
      </c>
      <c r="E9" s="188"/>
      <c r="F9" s="189"/>
      <c r="G9" s="187" t="str">
        <f>IF(G10="","",IF(G10=I10,"△",IF(G10&gt;I10,"○","●")))</f>
        <v>○</v>
      </c>
      <c r="H9" s="188"/>
      <c r="I9" s="189"/>
      <c r="J9" s="190"/>
      <c r="K9" s="191"/>
      <c r="L9" s="192"/>
      <c r="M9" s="187" t="str">
        <f>IF(M10="","",IF(M10=O10,"△",IF(M10&gt;O10,"○","●")))</f>
        <v>○</v>
      </c>
      <c r="N9" s="188"/>
      <c r="O9" s="189"/>
      <c r="P9" s="187" t="str">
        <f>IF(P10="","",IF(P10=R10,"△",IF(P10&gt;R10,"○","●")))</f>
        <v/>
      </c>
      <c r="Q9" s="188"/>
      <c r="R9" s="189"/>
      <c r="S9" s="182">
        <f>COUNTIF(D9:R9,"○")*3+COUNTIF(D9:R9,"△")</f>
        <v>6</v>
      </c>
      <c r="T9" s="182"/>
      <c r="U9" s="182"/>
      <c r="V9" s="182"/>
      <c r="W9" s="206">
        <f>SUM($L$5:$L$14)</f>
        <v>8</v>
      </c>
      <c r="X9" s="206"/>
      <c r="Y9" s="206"/>
      <c r="Z9" s="206">
        <f>SUM($J$5:$J$15)</f>
        <v>0</v>
      </c>
      <c r="AA9" s="206"/>
      <c r="AB9" s="206"/>
      <c r="AC9" s="204">
        <f>W9-Z9</f>
        <v>8</v>
      </c>
      <c r="AD9" s="180">
        <f>RANK(AE9,$AE$5:$AE$14)</f>
        <v>2</v>
      </c>
      <c r="AE9" s="181">
        <f>10000*S9+100*AC9+W9</f>
        <v>60808</v>
      </c>
    </row>
    <row r="10" spans="1:31" ht="17.100000000000001" customHeight="1" x14ac:dyDescent="0.2">
      <c r="A10" s="197"/>
      <c r="B10" s="185"/>
      <c r="C10" s="186"/>
      <c r="D10" s="56" t="str">
        <f>IF(J5="","",L6)</f>
        <v/>
      </c>
      <c r="E10" s="54" t="s">
        <v>6</v>
      </c>
      <c r="F10" s="57" t="str">
        <f>IF(J5="","",J6)</f>
        <v/>
      </c>
      <c r="G10" s="56">
        <f>IF(J7="","",L8)</f>
        <v>5</v>
      </c>
      <c r="H10" s="54" t="s">
        <v>6</v>
      </c>
      <c r="I10" s="57">
        <f>IF(J7="","",J8)</f>
        <v>0</v>
      </c>
      <c r="J10" s="193"/>
      <c r="K10" s="194"/>
      <c r="L10" s="195"/>
      <c r="M10" s="53">
        <f>I21</f>
        <v>3</v>
      </c>
      <c r="N10" s="54" t="s">
        <v>6</v>
      </c>
      <c r="O10" s="55">
        <f>P21</f>
        <v>0</v>
      </c>
      <c r="P10" s="53" t="str">
        <f>P37</f>
        <v/>
      </c>
      <c r="Q10" s="54" t="s">
        <v>6</v>
      </c>
      <c r="R10" s="55" t="str">
        <f>I37</f>
        <v/>
      </c>
      <c r="S10" s="182"/>
      <c r="T10" s="182"/>
      <c r="U10" s="182"/>
      <c r="V10" s="182"/>
      <c r="W10" s="206"/>
      <c r="X10" s="206"/>
      <c r="Y10" s="206"/>
      <c r="Z10" s="206"/>
      <c r="AA10" s="206"/>
      <c r="AB10" s="206"/>
      <c r="AC10" s="205"/>
      <c r="AD10" s="180"/>
      <c r="AE10" s="181"/>
    </row>
    <row r="11" spans="1:31" ht="17.100000000000001" customHeight="1" x14ac:dyDescent="0.2">
      <c r="A11" s="182">
        <v>4</v>
      </c>
      <c r="B11" s="183" t="s">
        <v>71</v>
      </c>
      <c r="C11" s="184"/>
      <c r="D11" s="187" t="str">
        <f>IF(AND(D12="",D12=F12),"",IF(D12&gt;F12,"○",IF(D12&lt;F12,"●",IF(AND(D12&gt;=0,D12=F12),"△"))))</f>
        <v/>
      </c>
      <c r="E11" s="188"/>
      <c r="F11" s="189"/>
      <c r="G11" s="187" t="str">
        <f>IF(AND(G12="",G12=I12),"",IF(G12&gt;I12,"○",IF(G12&lt;I12,"●",IF(AND(G12&gt;=0,G12=I12),"△"))))</f>
        <v/>
      </c>
      <c r="H11" s="188"/>
      <c r="I11" s="189"/>
      <c r="J11" s="187" t="str">
        <f>IF(AND(J12="",J12=L12),"",IF(J12&gt;L12,"○",IF(J12&lt;L12,"●",IF(AND(J12&gt;=0,J12=L12),"△"))))</f>
        <v>●</v>
      </c>
      <c r="K11" s="188"/>
      <c r="L11" s="189"/>
      <c r="M11" s="190"/>
      <c r="N11" s="191"/>
      <c r="O11" s="192"/>
      <c r="P11" s="187" t="str">
        <f>IF(AND(P12="",P12=R12),"",IF(P12&gt;R12,"○",IF(P12&lt;R12,"●",IF(AND(P12&gt;=0,P12=R12),"△"))))</f>
        <v>○</v>
      </c>
      <c r="Q11" s="188"/>
      <c r="R11" s="189"/>
      <c r="S11" s="182">
        <f>COUNTIF(D11:R11,"○")*3+COUNTIF(D11:R11,"△")</f>
        <v>3</v>
      </c>
      <c r="T11" s="182"/>
      <c r="U11" s="182"/>
      <c r="V11" s="182"/>
      <c r="W11" s="206">
        <f>SUM($O$5:$O$14)</f>
        <v>5</v>
      </c>
      <c r="X11" s="206"/>
      <c r="Y11" s="206"/>
      <c r="Z11" s="206">
        <f>SUM($M$5:$M$15)</f>
        <v>3</v>
      </c>
      <c r="AA11" s="206"/>
      <c r="AB11" s="206"/>
      <c r="AC11" s="204">
        <f>W11-Z11</f>
        <v>2</v>
      </c>
      <c r="AD11" s="180">
        <f>RANK(AE11,$AE$5:$AE$14)</f>
        <v>3</v>
      </c>
      <c r="AE11" s="181">
        <f>10000*S11+100*AC11+W11</f>
        <v>30205</v>
      </c>
    </row>
    <row r="12" spans="1:31" ht="17.100000000000001" customHeight="1" x14ac:dyDescent="0.2">
      <c r="A12" s="182"/>
      <c r="B12" s="185"/>
      <c r="C12" s="186"/>
      <c r="D12" s="56" t="str">
        <f>IF(M5="","",O6)</f>
        <v/>
      </c>
      <c r="E12" s="54" t="s">
        <v>6</v>
      </c>
      <c r="F12" s="57" t="str">
        <f>IF(M5="","",M6)</f>
        <v/>
      </c>
      <c r="G12" s="56" t="str">
        <f>IF(M7="","",O8)</f>
        <v/>
      </c>
      <c r="H12" s="54" t="s">
        <v>6</v>
      </c>
      <c r="I12" s="57" t="str">
        <f>IF(M7="","",M8)</f>
        <v/>
      </c>
      <c r="J12" s="56">
        <f>IF(M9="","",O10)</f>
        <v>0</v>
      </c>
      <c r="K12" s="54" t="s">
        <v>6</v>
      </c>
      <c r="L12" s="57">
        <f>IF(M9="","",M10)</f>
        <v>3</v>
      </c>
      <c r="M12" s="193"/>
      <c r="N12" s="194"/>
      <c r="O12" s="195"/>
      <c r="P12" s="53">
        <f>P27</f>
        <v>5</v>
      </c>
      <c r="Q12" s="54" t="s">
        <v>6</v>
      </c>
      <c r="R12" s="55">
        <f>I27</f>
        <v>0</v>
      </c>
      <c r="S12" s="182"/>
      <c r="T12" s="182"/>
      <c r="U12" s="182"/>
      <c r="V12" s="182"/>
      <c r="W12" s="206"/>
      <c r="X12" s="206"/>
      <c r="Y12" s="206"/>
      <c r="Z12" s="206"/>
      <c r="AA12" s="206"/>
      <c r="AB12" s="206"/>
      <c r="AC12" s="205"/>
      <c r="AD12" s="180"/>
      <c r="AE12" s="181"/>
    </row>
    <row r="13" spans="1:31" ht="17.100000000000001" customHeight="1" x14ac:dyDescent="0.2">
      <c r="A13" s="196">
        <v>5</v>
      </c>
      <c r="B13" s="183" t="s">
        <v>127</v>
      </c>
      <c r="C13" s="184"/>
      <c r="D13" s="187" t="str">
        <f>IF(AND(D14="",D14=F14),"",IF(D14&gt;F14,"○",IF(D14&lt;F14,"●",IF(AND(D14&gt;=0,D14=F14),"△"))))</f>
        <v>●</v>
      </c>
      <c r="E13" s="188"/>
      <c r="F13" s="189"/>
      <c r="G13" s="187" t="str">
        <f>IF(AND(G14="",G14=I14),"",IF(G14&gt;I14,"○",IF(G14&lt;I14,"●",IF(AND(G14&gt;=0,G14=I14),"△"))))</f>
        <v/>
      </c>
      <c r="H13" s="188"/>
      <c r="I13" s="189"/>
      <c r="J13" s="187" t="str">
        <f>IF(AND(J14="",J14=L14),"",IF(J14&gt;L14,"○",IF(J14&lt;L14,"●",IF(AND(J14&gt;=0,J14=L14),"△"))))</f>
        <v/>
      </c>
      <c r="K13" s="188"/>
      <c r="L13" s="189"/>
      <c r="M13" s="187" t="str">
        <f>IF(AND(M14="",M14=O14),"",IF(M14&gt;O14,"○",IF(M14&lt;O14,"●",IF(AND(M14&gt;=0,M14=O14),"△"))))</f>
        <v>●</v>
      </c>
      <c r="N13" s="188"/>
      <c r="O13" s="189"/>
      <c r="P13" s="190"/>
      <c r="Q13" s="191"/>
      <c r="R13" s="192"/>
      <c r="S13" s="182">
        <f>COUNTIF(D13:R13,"○")*3+COUNTIF(D13:R13,"△")</f>
        <v>0</v>
      </c>
      <c r="T13" s="182"/>
      <c r="U13" s="182"/>
      <c r="V13" s="182"/>
      <c r="W13" s="206">
        <f>SUM($R$5:$R$14)</f>
        <v>0</v>
      </c>
      <c r="X13" s="206"/>
      <c r="Y13" s="206"/>
      <c r="Z13" s="206">
        <f>SUM($P$5:$P$15)</f>
        <v>19</v>
      </c>
      <c r="AA13" s="206"/>
      <c r="AB13" s="206"/>
      <c r="AC13" s="204">
        <f>W13-Z13</f>
        <v>-19</v>
      </c>
      <c r="AD13" s="180">
        <f>RANK(AE13,$AE$5:$AE$14)</f>
        <v>4</v>
      </c>
      <c r="AE13" s="181">
        <f>10000*S13+100*AC13+W13</f>
        <v>-1900</v>
      </c>
    </row>
    <row r="14" spans="1:31" ht="17.100000000000001" customHeight="1" x14ac:dyDescent="0.2">
      <c r="A14" s="197"/>
      <c r="B14" s="185"/>
      <c r="C14" s="186"/>
      <c r="D14" s="56">
        <f>IF(P5="","",R6)</f>
        <v>0</v>
      </c>
      <c r="E14" s="54" t="s">
        <v>6</v>
      </c>
      <c r="F14" s="57">
        <f>IF(P5="","",P6)</f>
        <v>14</v>
      </c>
      <c r="G14" s="56" t="str">
        <f>IF(P7="","",R8)</f>
        <v/>
      </c>
      <c r="H14" s="54" t="s">
        <v>6</v>
      </c>
      <c r="I14" s="57" t="str">
        <f>IF(P7="","",P8)</f>
        <v/>
      </c>
      <c r="J14" s="56" t="str">
        <f>IF(P9="","",R10)</f>
        <v/>
      </c>
      <c r="K14" s="54" t="s">
        <v>6</v>
      </c>
      <c r="L14" s="57" t="str">
        <f>IF(P9="","",P10)</f>
        <v/>
      </c>
      <c r="M14" s="56">
        <f>IF(P11="","",R12)</f>
        <v>0</v>
      </c>
      <c r="N14" s="54" t="s">
        <v>6</v>
      </c>
      <c r="O14" s="57">
        <f>IF(P11="","",P12)</f>
        <v>5</v>
      </c>
      <c r="P14" s="193"/>
      <c r="Q14" s="194"/>
      <c r="R14" s="195"/>
      <c r="S14" s="182"/>
      <c r="T14" s="182"/>
      <c r="U14" s="182"/>
      <c r="V14" s="182"/>
      <c r="W14" s="206"/>
      <c r="X14" s="206"/>
      <c r="Y14" s="206"/>
      <c r="Z14" s="206"/>
      <c r="AA14" s="206"/>
      <c r="AB14" s="206"/>
      <c r="AC14" s="205"/>
      <c r="AD14" s="180"/>
      <c r="AE14" s="181"/>
    </row>
    <row r="15" spans="1:31" ht="17.100000000000001" customHeight="1" x14ac:dyDescent="0.2"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7"/>
      <c r="T15" s="37"/>
      <c r="U15" s="37"/>
      <c r="V15" s="36"/>
      <c r="W15" s="36"/>
      <c r="X15" s="36"/>
      <c r="Y15" s="36"/>
      <c r="Z15" s="36"/>
      <c r="AA15" s="36"/>
      <c r="AB15" s="36"/>
      <c r="AC15" s="38">
        <f>SUM(AC5:AC14)</f>
        <v>0</v>
      </c>
      <c r="AD15" s="33"/>
      <c r="AE15" s="33"/>
    </row>
    <row r="16" spans="1:31" ht="17.100000000000001" customHeight="1" x14ac:dyDescent="0.2">
      <c r="B16" s="207"/>
      <c r="C16" s="207"/>
      <c r="D16" s="207"/>
      <c r="E16" s="207"/>
      <c r="F16" s="207"/>
      <c r="G16" s="207"/>
      <c r="H16" s="207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7"/>
      <c r="T16" s="37"/>
      <c r="U16" s="37"/>
      <c r="V16" s="36"/>
      <c r="W16" s="36"/>
      <c r="X16" s="36"/>
      <c r="Y16" s="36"/>
      <c r="Z16" s="36"/>
      <c r="AA16" s="36"/>
      <c r="AB16" s="36"/>
      <c r="AC16" s="36"/>
      <c r="AD16" s="33"/>
      <c r="AE16" s="33"/>
    </row>
    <row r="17" spans="1:31" ht="17.100000000000001" customHeight="1" x14ac:dyDescent="0.2">
      <c r="A17" s="208" t="s">
        <v>0</v>
      </c>
      <c r="B17" s="210" t="str">
        <f>F2</f>
        <v>2月1日(日)</v>
      </c>
      <c r="C17" s="211"/>
      <c r="D17" s="214" t="str">
        <f>B3</f>
        <v>A</v>
      </c>
      <c r="E17" s="215"/>
      <c r="F17" s="215" t="s">
        <v>2</v>
      </c>
      <c r="G17" s="215"/>
      <c r="H17" s="215"/>
      <c r="I17" s="215" t="s">
        <v>9</v>
      </c>
      <c r="J17" s="215"/>
      <c r="K17" s="215"/>
      <c r="L17" s="215" t="s">
        <v>162</v>
      </c>
      <c r="M17" s="215"/>
      <c r="N17" s="215"/>
      <c r="O17" s="215"/>
      <c r="P17" s="215"/>
      <c r="Q17" s="215"/>
      <c r="R17" s="215"/>
      <c r="S17" s="215"/>
      <c r="T17" s="215"/>
      <c r="U17" s="215"/>
      <c r="V17" s="184"/>
      <c r="W17" s="174" t="s">
        <v>10</v>
      </c>
      <c r="X17" s="175"/>
      <c r="Y17" s="175"/>
      <c r="Z17" s="175"/>
      <c r="AA17" s="176"/>
      <c r="AB17" s="182" t="s">
        <v>122</v>
      </c>
      <c r="AC17" s="182"/>
      <c r="AD17" s="182"/>
      <c r="AE17" s="37"/>
    </row>
    <row r="18" spans="1:31" ht="17.100000000000001" customHeight="1" x14ac:dyDescent="0.2">
      <c r="A18" s="209"/>
      <c r="B18" s="212"/>
      <c r="C18" s="213"/>
      <c r="D18" s="185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186"/>
      <c r="W18" s="177"/>
      <c r="X18" s="178"/>
      <c r="Y18" s="178"/>
      <c r="Z18" s="178"/>
      <c r="AA18" s="179"/>
      <c r="AB18" s="182"/>
      <c r="AC18" s="182"/>
      <c r="AD18" s="182"/>
      <c r="AE18" s="37"/>
    </row>
    <row r="19" spans="1:31" ht="17.100000000000001" customHeight="1" x14ac:dyDescent="0.25">
      <c r="A19" s="217">
        <v>1</v>
      </c>
      <c r="B19" s="219">
        <v>0.4375</v>
      </c>
      <c r="C19" s="220"/>
      <c r="D19" s="223" t="str">
        <f>B5</f>
        <v>VF甲府U-12</v>
      </c>
      <c r="E19" s="224"/>
      <c r="F19" s="224"/>
      <c r="G19" s="224"/>
      <c r="H19" s="225"/>
      <c r="I19" s="229">
        <f>IF(L19:L20="","",(L19+L20))</f>
        <v>19</v>
      </c>
      <c r="J19" s="230"/>
      <c r="K19" s="233" t="s">
        <v>7</v>
      </c>
      <c r="L19" s="62">
        <v>9</v>
      </c>
      <c r="M19" s="63" t="s">
        <v>6</v>
      </c>
      <c r="N19" s="62">
        <v>0</v>
      </c>
      <c r="O19" s="235" t="s">
        <v>8</v>
      </c>
      <c r="P19" s="230">
        <f>IF(N19:N20="","",(N19+N20))</f>
        <v>0</v>
      </c>
      <c r="Q19" s="237"/>
      <c r="R19" s="223" t="str">
        <f>B7</f>
        <v>南部FC</v>
      </c>
      <c r="S19" s="224"/>
      <c r="T19" s="224"/>
      <c r="U19" s="224"/>
      <c r="V19" s="225"/>
      <c r="W19" s="241" t="str">
        <f>B11</f>
        <v>山梨ジュニアSSS</v>
      </c>
      <c r="X19" s="242"/>
      <c r="Y19" s="242"/>
      <c r="Z19" s="242"/>
      <c r="AA19" s="243"/>
      <c r="AB19" s="241" t="str">
        <f>B13</f>
        <v>伊勢SSS</v>
      </c>
      <c r="AC19" s="242"/>
      <c r="AD19" s="243"/>
      <c r="AE19" s="37"/>
    </row>
    <row r="20" spans="1:31" ht="17.100000000000001" customHeight="1" x14ac:dyDescent="0.25">
      <c r="A20" s="218"/>
      <c r="B20" s="221"/>
      <c r="C20" s="222"/>
      <c r="D20" s="226"/>
      <c r="E20" s="227"/>
      <c r="F20" s="227"/>
      <c r="G20" s="227"/>
      <c r="H20" s="228"/>
      <c r="I20" s="231"/>
      <c r="J20" s="232"/>
      <c r="K20" s="234"/>
      <c r="L20" s="64">
        <v>10</v>
      </c>
      <c r="M20" s="65" t="s">
        <v>6</v>
      </c>
      <c r="N20" s="64">
        <v>0</v>
      </c>
      <c r="O20" s="236"/>
      <c r="P20" s="232"/>
      <c r="Q20" s="238"/>
      <c r="R20" s="226"/>
      <c r="S20" s="227"/>
      <c r="T20" s="227"/>
      <c r="U20" s="227"/>
      <c r="V20" s="228"/>
      <c r="W20" s="244"/>
      <c r="X20" s="245"/>
      <c r="Y20" s="245"/>
      <c r="Z20" s="245"/>
      <c r="AA20" s="246"/>
      <c r="AB20" s="244"/>
      <c r="AC20" s="245"/>
      <c r="AD20" s="246"/>
      <c r="AE20" s="37"/>
    </row>
    <row r="21" spans="1:31" ht="17.100000000000001" customHeight="1" x14ac:dyDescent="0.25">
      <c r="A21" s="217">
        <v>2</v>
      </c>
      <c r="B21" s="219">
        <v>0.47916666666666669</v>
      </c>
      <c r="C21" s="220"/>
      <c r="D21" s="223" t="str">
        <f>B9</f>
        <v>プレジール敷島</v>
      </c>
      <c r="E21" s="224"/>
      <c r="F21" s="224"/>
      <c r="G21" s="224"/>
      <c r="H21" s="225"/>
      <c r="I21" s="229">
        <f>IF(L21:L22="","",(L21+L22))</f>
        <v>3</v>
      </c>
      <c r="J21" s="230"/>
      <c r="K21" s="233" t="s">
        <v>7</v>
      </c>
      <c r="L21" s="62">
        <v>2</v>
      </c>
      <c r="M21" s="63" t="s">
        <v>6</v>
      </c>
      <c r="N21" s="62">
        <v>0</v>
      </c>
      <c r="O21" s="235" t="s">
        <v>8</v>
      </c>
      <c r="P21" s="230">
        <f>IF(N21:N22="","",(N21+N22))</f>
        <v>0</v>
      </c>
      <c r="Q21" s="237"/>
      <c r="R21" s="223" t="str">
        <f>B11</f>
        <v>山梨ジュニアSSS</v>
      </c>
      <c r="S21" s="224"/>
      <c r="T21" s="224"/>
      <c r="U21" s="224"/>
      <c r="V21" s="225"/>
      <c r="W21" s="257" t="str">
        <f>B5</f>
        <v>VF甲府U-12</v>
      </c>
      <c r="X21" s="242"/>
      <c r="Y21" s="242"/>
      <c r="Z21" s="242"/>
      <c r="AA21" s="243"/>
      <c r="AB21" s="241" t="str">
        <f>B7</f>
        <v>南部FC</v>
      </c>
      <c r="AC21" s="242"/>
      <c r="AD21" s="243"/>
      <c r="AE21" s="37"/>
    </row>
    <row r="22" spans="1:31" ht="17.100000000000001" customHeight="1" x14ac:dyDescent="0.25">
      <c r="A22" s="218"/>
      <c r="B22" s="221"/>
      <c r="C22" s="222"/>
      <c r="D22" s="226"/>
      <c r="E22" s="227"/>
      <c r="F22" s="227"/>
      <c r="G22" s="227"/>
      <c r="H22" s="228"/>
      <c r="I22" s="231"/>
      <c r="J22" s="232"/>
      <c r="K22" s="234"/>
      <c r="L22" s="64">
        <v>1</v>
      </c>
      <c r="M22" s="65" t="s">
        <v>6</v>
      </c>
      <c r="N22" s="64">
        <v>0</v>
      </c>
      <c r="O22" s="236"/>
      <c r="P22" s="232"/>
      <c r="Q22" s="238"/>
      <c r="R22" s="226"/>
      <c r="S22" s="227"/>
      <c r="T22" s="227"/>
      <c r="U22" s="227"/>
      <c r="V22" s="228"/>
      <c r="W22" s="244"/>
      <c r="X22" s="245"/>
      <c r="Y22" s="245"/>
      <c r="Z22" s="245"/>
      <c r="AA22" s="246"/>
      <c r="AB22" s="244"/>
      <c r="AC22" s="245"/>
      <c r="AD22" s="246"/>
      <c r="AE22" s="37"/>
    </row>
    <row r="23" spans="1:31" ht="17.100000000000001" customHeight="1" x14ac:dyDescent="0.25">
      <c r="A23" s="217">
        <v>3</v>
      </c>
      <c r="B23" s="219">
        <v>0.52083333333333337</v>
      </c>
      <c r="C23" s="220"/>
      <c r="D23" s="223" t="str">
        <f>B13</f>
        <v>伊勢SSS</v>
      </c>
      <c r="E23" s="224"/>
      <c r="F23" s="224"/>
      <c r="G23" s="224"/>
      <c r="H23" s="225"/>
      <c r="I23" s="229">
        <f>IF(L23:L24="","",(L23+L24))</f>
        <v>0</v>
      </c>
      <c r="J23" s="230"/>
      <c r="K23" s="239" t="s">
        <v>7</v>
      </c>
      <c r="L23" s="63">
        <v>0</v>
      </c>
      <c r="M23" s="63" t="s">
        <v>6</v>
      </c>
      <c r="N23" s="63">
        <v>5</v>
      </c>
      <c r="O23" s="239" t="s">
        <v>8</v>
      </c>
      <c r="P23" s="230">
        <f>IF(N23:N24="","",(N23+N24))</f>
        <v>14</v>
      </c>
      <c r="Q23" s="237"/>
      <c r="R23" s="223" t="str">
        <f>B5</f>
        <v>VF甲府U-12</v>
      </c>
      <c r="S23" s="224"/>
      <c r="T23" s="224"/>
      <c r="U23" s="224"/>
      <c r="V23" s="225"/>
      <c r="W23" s="241" t="str">
        <f>B9</f>
        <v>プレジール敷島</v>
      </c>
      <c r="X23" s="242"/>
      <c r="Y23" s="242"/>
      <c r="Z23" s="242"/>
      <c r="AA23" s="243"/>
      <c r="AB23" s="241" t="str">
        <f>B11</f>
        <v>山梨ジュニアSSS</v>
      </c>
      <c r="AC23" s="242"/>
      <c r="AD23" s="243"/>
      <c r="AE23" s="37"/>
    </row>
    <row r="24" spans="1:31" ht="17.100000000000001" customHeight="1" x14ac:dyDescent="0.25">
      <c r="A24" s="218"/>
      <c r="B24" s="221"/>
      <c r="C24" s="222"/>
      <c r="D24" s="226"/>
      <c r="E24" s="227"/>
      <c r="F24" s="227"/>
      <c r="G24" s="227"/>
      <c r="H24" s="228"/>
      <c r="I24" s="231"/>
      <c r="J24" s="232"/>
      <c r="K24" s="240"/>
      <c r="L24" s="65">
        <v>0</v>
      </c>
      <c r="M24" s="65" t="s">
        <v>6</v>
      </c>
      <c r="N24" s="65">
        <v>9</v>
      </c>
      <c r="O24" s="240"/>
      <c r="P24" s="232"/>
      <c r="Q24" s="238"/>
      <c r="R24" s="226"/>
      <c r="S24" s="227"/>
      <c r="T24" s="227"/>
      <c r="U24" s="227"/>
      <c r="V24" s="228"/>
      <c r="W24" s="244"/>
      <c r="X24" s="245"/>
      <c r="Y24" s="245"/>
      <c r="Z24" s="245"/>
      <c r="AA24" s="246"/>
      <c r="AB24" s="244"/>
      <c r="AC24" s="245"/>
      <c r="AD24" s="246"/>
      <c r="AE24" s="37"/>
    </row>
    <row r="25" spans="1:31" ht="17.100000000000001" customHeight="1" x14ac:dyDescent="0.25">
      <c r="A25" s="217">
        <v>4</v>
      </c>
      <c r="B25" s="219">
        <v>0.5625</v>
      </c>
      <c r="C25" s="220"/>
      <c r="D25" s="223" t="str">
        <f>B7</f>
        <v>南部FC</v>
      </c>
      <c r="E25" s="224"/>
      <c r="F25" s="224"/>
      <c r="G25" s="224"/>
      <c r="H25" s="225"/>
      <c r="I25" s="229">
        <f>IF(L25:L26="","",(L25+L26))</f>
        <v>0</v>
      </c>
      <c r="J25" s="230"/>
      <c r="K25" s="239" t="s">
        <v>7</v>
      </c>
      <c r="L25" s="63">
        <v>0</v>
      </c>
      <c r="M25" s="63" t="s">
        <v>6</v>
      </c>
      <c r="N25" s="63">
        <v>3</v>
      </c>
      <c r="O25" s="239" t="s">
        <v>8</v>
      </c>
      <c r="P25" s="230">
        <f>IF(N25:N26="","",(N25+N26))</f>
        <v>5</v>
      </c>
      <c r="Q25" s="237"/>
      <c r="R25" s="223" t="str">
        <f>B9</f>
        <v>プレジール敷島</v>
      </c>
      <c r="S25" s="224"/>
      <c r="T25" s="224"/>
      <c r="U25" s="224"/>
      <c r="V25" s="225"/>
      <c r="W25" s="241" t="str">
        <f>B13</f>
        <v>伊勢SSS</v>
      </c>
      <c r="X25" s="242"/>
      <c r="Y25" s="242"/>
      <c r="Z25" s="242"/>
      <c r="AA25" s="243"/>
      <c r="AB25" s="241" t="str">
        <f>B5</f>
        <v>VF甲府U-12</v>
      </c>
      <c r="AC25" s="242"/>
      <c r="AD25" s="243"/>
      <c r="AE25" s="37"/>
    </row>
    <row r="26" spans="1:31" ht="17.100000000000001" customHeight="1" x14ac:dyDescent="0.25">
      <c r="A26" s="218"/>
      <c r="B26" s="221"/>
      <c r="C26" s="222"/>
      <c r="D26" s="226"/>
      <c r="E26" s="227"/>
      <c r="F26" s="227"/>
      <c r="G26" s="227"/>
      <c r="H26" s="228"/>
      <c r="I26" s="231"/>
      <c r="J26" s="232"/>
      <c r="K26" s="240"/>
      <c r="L26" s="65">
        <v>0</v>
      </c>
      <c r="M26" s="65" t="s">
        <v>6</v>
      </c>
      <c r="N26" s="65">
        <v>2</v>
      </c>
      <c r="O26" s="240"/>
      <c r="P26" s="232"/>
      <c r="Q26" s="238"/>
      <c r="R26" s="226"/>
      <c r="S26" s="227"/>
      <c r="T26" s="227"/>
      <c r="U26" s="227"/>
      <c r="V26" s="228"/>
      <c r="W26" s="244"/>
      <c r="X26" s="245"/>
      <c r="Y26" s="245"/>
      <c r="Z26" s="245"/>
      <c r="AA26" s="246"/>
      <c r="AB26" s="244"/>
      <c r="AC26" s="245"/>
      <c r="AD26" s="246"/>
      <c r="AE26" s="37"/>
    </row>
    <row r="27" spans="1:31" ht="17.100000000000001" customHeight="1" x14ac:dyDescent="0.25">
      <c r="A27" s="217">
        <v>5</v>
      </c>
      <c r="B27" s="219">
        <v>0.61111111111111116</v>
      </c>
      <c r="C27" s="220"/>
      <c r="D27" s="223" t="str">
        <f>B13</f>
        <v>伊勢SSS</v>
      </c>
      <c r="E27" s="224"/>
      <c r="F27" s="224"/>
      <c r="G27" s="224"/>
      <c r="H27" s="225"/>
      <c r="I27" s="229">
        <f>IF(L27:L28="","",(L27+L28))</f>
        <v>0</v>
      </c>
      <c r="J27" s="230"/>
      <c r="K27" s="233" t="s">
        <v>7</v>
      </c>
      <c r="L27" s="62">
        <v>0</v>
      </c>
      <c r="M27" s="63" t="s">
        <v>6</v>
      </c>
      <c r="N27" s="62">
        <v>5</v>
      </c>
      <c r="O27" s="235" t="s">
        <v>8</v>
      </c>
      <c r="P27" s="230">
        <f>IF(N27:N28="","",(N27+N28))</f>
        <v>5</v>
      </c>
      <c r="Q27" s="237"/>
      <c r="R27" s="223" t="str">
        <f>B11</f>
        <v>山梨ジュニアSSS</v>
      </c>
      <c r="S27" s="224"/>
      <c r="T27" s="224"/>
      <c r="U27" s="224"/>
      <c r="V27" s="225"/>
      <c r="W27" s="241" t="str">
        <f>B7</f>
        <v>南部FC</v>
      </c>
      <c r="X27" s="242"/>
      <c r="Y27" s="242"/>
      <c r="Z27" s="242"/>
      <c r="AA27" s="243"/>
      <c r="AB27" s="241" t="str">
        <f>B9</f>
        <v>プレジール敷島</v>
      </c>
      <c r="AC27" s="242"/>
      <c r="AD27" s="243"/>
      <c r="AE27" s="37"/>
    </row>
    <row r="28" spans="1:31" ht="17.100000000000001" customHeight="1" x14ac:dyDescent="0.25">
      <c r="A28" s="218"/>
      <c r="B28" s="221"/>
      <c r="C28" s="222"/>
      <c r="D28" s="226"/>
      <c r="E28" s="227"/>
      <c r="F28" s="227"/>
      <c r="G28" s="227"/>
      <c r="H28" s="228"/>
      <c r="I28" s="231"/>
      <c r="J28" s="232"/>
      <c r="K28" s="234"/>
      <c r="L28" s="64">
        <v>0</v>
      </c>
      <c r="M28" s="65" t="s">
        <v>6</v>
      </c>
      <c r="N28" s="64">
        <v>0</v>
      </c>
      <c r="O28" s="236"/>
      <c r="P28" s="232"/>
      <c r="Q28" s="238"/>
      <c r="R28" s="226"/>
      <c r="S28" s="227"/>
      <c r="T28" s="227"/>
      <c r="U28" s="227"/>
      <c r="V28" s="228"/>
      <c r="W28" s="244"/>
      <c r="X28" s="245"/>
      <c r="Y28" s="245"/>
      <c r="Z28" s="245"/>
      <c r="AA28" s="246"/>
      <c r="AB28" s="244"/>
      <c r="AC28" s="245"/>
      <c r="AD28" s="246"/>
      <c r="AE28" s="37"/>
    </row>
    <row r="29" spans="1:31" ht="8.25" customHeight="1" x14ac:dyDescent="0.2">
      <c r="A29" s="39"/>
      <c r="B29" s="175"/>
      <c r="C29" s="175"/>
      <c r="D29" s="175"/>
      <c r="E29" s="175"/>
      <c r="F29" s="175"/>
      <c r="G29" s="175"/>
      <c r="H29" s="175"/>
      <c r="I29" s="40"/>
      <c r="K29" s="39"/>
      <c r="M29" s="41"/>
      <c r="O29" s="39"/>
      <c r="P29" s="40"/>
      <c r="R29" s="42"/>
      <c r="S29" s="42"/>
      <c r="T29" s="42"/>
      <c r="U29" s="42"/>
      <c r="V29" s="42"/>
    </row>
    <row r="30" spans="1:31" ht="8.25" customHeight="1" x14ac:dyDescent="0.2">
      <c r="B30" s="178"/>
      <c r="C30" s="178"/>
      <c r="D30" s="178"/>
      <c r="E30" s="178"/>
      <c r="F30" s="178"/>
      <c r="G30" s="178"/>
      <c r="H30" s="178"/>
    </row>
    <row r="31" spans="1:31" ht="17.100000000000001" customHeight="1" x14ac:dyDescent="0.2">
      <c r="A31" s="247" t="s">
        <v>0</v>
      </c>
      <c r="B31" s="210" t="str">
        <f>K2</f>
        <v>2月15日(日)</v>
      </c>
      <c r="C31" s="176"/>
      <c r="D31" s="214" t="str">
        <f>D17</f>
        <v>A</v>
      </c>
      <c r="E31" s="215"/>
      <c r="F31" s="215" t="s">
        <v>2</v>
      </c>
      <c r="G31" s="215"/>
      <c r="H31" s="215"/>
      <c r="I31" s="215" t="s">
        <v>1</v>
      </c>
      <c r="J31" s="215"/>
      <c r="K31" s="215"/>
      <c r="L31" s="248" t="str">
        <f>L17</f>
        <v>敷島総合①　プレジール敷島</v>
      </c>
      <c r="M31" s="248"/>
      <c r="N31" s="248"/>
      <c r="O31" s="248"/>
      <c r="P31" s="248"/>
      <c r="Q31" s="248"/>
      <c r="R31" s="248"/>
      <c r="S31" s="248"/>
      <c r="T31" s="248"/>
      <c r="U31" s="248"/>
      <c r="V31" s="249"/>
      <c r="W31" s="182" t="str">
        <f>W17</f>
        <v>主審</v>
      </c>
      <c r="X31" s="182"/>
      <c r="Y31" s="247"/>
      <c r="Z31" s="247"/>
      <c r="AA31" s="247"/>
      <c r="AB31" s="182" t="str">
        <f>AB17</f>
        <v>補助審</v>
      </c>
      <c r="AC31" s="182"/>
      <c r="AD31" s="182"/>
      <c r="AE31" s="37"/>
    </row>
    <row r="32" spans="1:31" ht="17.100000000000001" customHeight="1" x14ac:dyDescent="0.2">
      <c r="A32" s="247"/>
      <c r="B32" s="177"/>
      <c r="C32" s="179"/>
      <c r="D32" s="185"/>
      <c r="E32" s="216"/>
      <c r="F32" s="216"/>
      <c r="G32" s="216"/>
      <c r="H32" s="216"/>
      <c r="I32" s="216"/>
      <c r="J32" s="216"/>
      <c r="K32" s="216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1"/>
      <c r="W32" s="182"/>
      <c r="X32" s="182"/>
      <c r="Y32" s="247"/>
      <c r="Z32" s="247"/>
      <c r="AA32" s="247"/>
      <c r="AB32" s="182"/>
      <c r="AC32" s="182"/>
      <c r="AD32" s="182"/>
      <c r="AE32" s="37"/>
    </row>
    <row r="33" spans="1:31" ht="17.100000000000001" customHeight="1" x14ac:dyDescent="0.25">
      <c r="A33" s="252">
        <v>1</v>
      </c>
      <c r="B33" s="219">
        <v>0.41666666666666669</v>
      </c>
      <c r="C33" s="220"/>
      <c r="D33" s="253" t="str">
        <f>B5</f>
        <v>VF甲府U-12</v>
      </c>
      <c r="E33" s="253"/>
      <c r="F33" s="253"/>
      <c r="G33" s="253"/>
      <c r="H33" s="253"/>
      <c r="I33" s="229" t="str">
        <f>IF(L33:L34="","",(L33+L34))</f>
        <v/>
      </c>
      <c r="J33" s="230"/>
      <c r="K33" s="233" t="s">
        <v>7</v>
      </c>
      <c r="L33" s="62"/>
      <c r="M33" s="63" t="s">
        <v>6</v>
      </c>
      <c r="N33" s="62"/>
      <c r="O33" s="235" t="s">
        <v>8</v>
      </c>
      <c r="P33" s="230" t="str">
        <f>IF(N33:N34="","",(N33+N34))</f>
        <v/>
      </c>
      <c r="Q33" s="237"/>
      <c r="R33" s="253" t="str">
        <f>B9</f>
        <v>プレジール敷島</v>
      </c>
      <c r="S33" s="253"/>
      <c r="T33" s="253"/>
      <c r="U33" s="253"/>
      <c r="V33" s="253"/>
      <c r="W33" s="255" t="str">
        <f>B7</f>
        <v>南部FC</v>
      </c>
      <c r="X33" s="255"/>
      <c r="Y33" s="256"/>
      <c r="Z33" s="256"/>
      <c r="AA33" s="256"/>
      <c r="AB33" s="255" t="str">
        <f>B13</f>
        <v>伊勢SSS</v>
      </c>
      <c r="AC33" s="255"/>
      <c r="AD33" s="255"/>
      <c r="AE33" s="37"/>
    </row>
    <row r="34" spans="1:31" ht="17.100000000000001" customHeight="1" x14ac:dyDescent="0.25">
      <c r="A34" s="252"/>
      <c r="B34" s="221"/>
      <c r="C34" s="222"/>
      <c r="D34" s="254"/>
      <c r="E34" s="254"/>
      <c r="F34" s="254"/>
      <c r="G34" s="254"/>
      <c r="H34" s="254"/>
      <c r="I34" s="231"/>
      <c r="J34" s="232"/>
      <c r="K34" s="234"/>
      <c r="L34" s="64"/>
      <c r="M34" s="65" t="s">
        <v>6</v>
      </c>
      <c r="N34" s="64"/>
      <c r="O34" s="236"/>
      <c r="P34" s="232"/>
      <c r="Q34" s="238"/>
      <c r="R34" s="254"/>
      <c r="S34" s="254"/>
      <c r="T34" s="254"/>
      <c r="U34" s="254"/>
      <c r="V34" s="254"/>
      <c r="W34" s="255"/>
      <c r="X34" s="255"/>
      <c r="Y34" s="256"/>
      <c r="Z34" s="256"/>
      <c r="AA34" s="256"/>
      <c r="AB34" s="255"/>
      <c r="AC34" s="255"/>
      <c r="AD34" s="255"/>
      <c r="AE34" s="37"/>
    </row>
    <row r="35" spans="1:31" ht="17.100000000000001" customHeight="1" x14ac:dyDescent="0.25">
      <c r="A35" s="252">
        <v>2</v>
      </c>
      <c r="B35" s="219">
        <v>0.45833333333333331</v>
      </c>
      <c r="C35" s="220"/>
      <c r="D35" s="254" t="str">
        <f>B11</f>
        <v>山梨ジュニアSSS</v>
      </c>
      <c r="E35" s="254"/>
      <c r="F35" s="254"/>
      <c r="G35" s="254"/>
      <c r="H35" s="254"/>
      <c r="I35" s="229" t="str">
        <f>IF(L35:L36="","",(L35+L36))</f>
        <v/>
      </c>
      <c r="J35" s="230"/>
      <c r="K35" s="233" t="s">
        <v>7</v>
      </c>
      <c r="L35" s="62"/>
      <c r="M35" s="63" t="s">
        <v>6</v>
      </c>
      <c r="N35" s="62"/>
      <c r="O35" s="235" t="s">
        <v>8</v>
      </c>
      <c r="P35" s="230" t="str">
        <f>IF(N35:N36="","",(N35+N36))</f>
        <v/>
      </c>
      <c r="Q35" s="237"/>
      <c r="R35" s="254" t="str">
        <f>B7</f>
        <v>南部FC</v>
      </c>
      <c r="S35" s="254"/>
      <c r="T35" s="254"/>
      <c r="U35" s="254"/>
      <c r="V35" s="254"/>
      <c r="W35" s="255" t="str">
        <f>B9</f>
        <v>プレジール敷島</v>
      </c>
      <c r="X35" s="255"/>
      <c r="Y35" s="256"/>
      <c r="Z35" s="256"/>
      <c r="AA35" s="256"/>
      <c r="AB35" s="255" t="str">
        <f>D33</f>
        <v>VF甲府U-12</v>
      </c>
      <c r="AC35" s="255"/>
      <c r="AD35" s="255"/>
      <c r="AE35" s="37"/>
    </row>
    <row r="36" spans="1:31" ht="17.100000000000001" customHeight="1" x14ac:dyDescent="0.25">
      <c r="A36" s="252"/>
      <c r="B36" s="221"/>
      <c r="C36" s="222"/>
      <c r="D36" s="254"/>
      <c r="E36" s="254"/>
      <c r="F36" s="254"/>
      <c r="G36" s="254"/>
      <c r="H36" s="254"/>
      <c r="I36" s="231"/>
      <c r="J36" s="232"/>
      <c r="K36" s="234"/>
      <c r="L36" s="64"/>
      <c r="M36" s="65" t="s">
        <v>6</v>
      </c>
      <c r="N36" s="64"/>
      <c r="O36" s="236"/>
      <c r="P36" s="232"/>
      <c r="Q36" s="238"/>
      <c r="R36" s="254"/>
      <c r="S36" s="254"/>
      <c r="T36" s="254"/>
      <c r="U36" s="254"/>
      <c r="V36" s="254"/>
      <c r="W36" s="255"/>
      <c r="X36" s="255"/>
      <c r="Y36" s="256"/>
      <c r="Z36" s="256"/>
      <c r="AA36" s="256"/>
      <c r="AB36" s="255"/>
      <c r="AC36" s="255"/>
      <c r="AD36" s="255"/>
      <c r="AE36" s="37"/>
    </row>
    <row r="37" spans="1:31" ht="17.100000000000001" customHeight="1" x14ac:dyDescent="0.25">
      <c r="A37" s="252">
        <v>3</v>
      </c>
      <c r="B37" s="219">
        <v>0.5</v>
      </c>
      <c r="C37" s="220"/>
      <c r="D37" s="254" t="str">
        <f>B13</f>
        <v>伊勢SSS</v>
      </c>
      <c r="E37" s="254"/>
      <c r="F37" s="254"/>
      <c r="G37" s="254"/>
      <c r="H37" s="254"/>
      <c r="I37" s="229" t="str">
        <f>IF(L37:L38="","",(L37+L38))</f>
        <v/>
      </c>
      <c r="J37" s="230"/>
      <c r="K37" s="239" t="s">
        <v>7</v>
      </c>
      <c r="L37" s="63"/>
      <c r="M37" s="63" t="s">
        <v>6</v>
      </c>
      <c r="N37" s="63"/>
      <c r="O37" s="239" t="s">
        <v>8</v>
      </c>
      <c r="P37" s="230" t="str">
        <f>IF(N37:N38="","",(N37+N38))</f>
        <v/>
      </c>
      <c r="Q37" s="237"/>
      <c r="R37" s="254" t="str">
        <f>B9</f>
        <v>プレジール敷島</v>
      </c>
      <c r="S37" s="254"/>
      <c r="T37" s="254"/>
      <c r="U37" s="254"/>
      <c r="V37" s="254"/>
      <c r="W37" s="255" t="str">
        <f>D35</f>
        <v>山梨ジュニアSSS</v>
      </c>
      <c r="X37" s="255"/>
      <c r="Y37" s="256"/>
      <c r="Z37" s="256"/>
      <c r="AA37" s="256"/>
      <c r="AB37" s="255" t="str">
        <f>B7</f>
        <v>南部FC</v>
      </c>
      <c r="AC37" s="255"/>
      <c r="AD37" s="255"/>
    </row>
    <row r="38" spans="1:31" ht="17.100000000000001" customHeight="1" x14ac:dyDescent="0.25">
      <c r="A38" s="252"/>
      <c r="B38" s="221"/>
      <c r="C38" s="222"/>
      <c r="D38" s="254"/>
      <c r="E38" s="254"/>
      <c r="F38" s="254"/>
      <c r="G38" s="254"/>
      <c r="H38" s="254"/>
      <c r="I38" s="231"/>
      <c r="J38" s="232"/>
      <c r="K38" s="240"/>
      <c r="L38" s="65"/>
      <c r="M38" s="65" t="s">
        <v>6</v>
      </c>
      <c r="N38" s="65"/>
      <c r="O38" s="240"/>
      <c r="P38" s="232"/>
      <c r="Q38" s="238"/>
      <c r="R38" s="254"/>
      <c r="S38" s="254"/>
      <c r="T38" s="254"/>
      <c r="U38" s="254"/>
      <c r="V38" s="254"/>
      <c r="W38" s="255"/>
      <c r="X38" s="255"/>
      <c r="Y38" s="256"/>
      <c r="Z38" s="256"/>
      <c r="AA38" s="256"/>
      <c r="AB38" s="255"/>
      <c r="AC38" s="255"/>
      <c r="AD38" s="255"/>
    </row>
    <row r="39" spans="1:31" ht="17.100000000000001" customHeight="1" x14ac:dyDescent="0.25">
      <c r="A39" s="252">
        <v>4</v>
      </c>
      <c r="B39" s="219">
        <v>0.54166666666666663</v>
      </c>
      <c r="C39" s="220"/>
      <c r="D39" s="254" t="str">
        <f>B5</f>
        <v>VF甲府U-12</v>
      </c>
      <c r="E39" s="254"/>
      <c r="F39" s="254"/>
      <c r="G39" s="254"/>
      <c r="H39" s="254"/>
      <c r="I39" s="229" t="str">
        <f>IF(L39:L40="","",(L39+L40))</f>
        <v/>
      </c>
      <c r="J39" s="230"/>
      <c r="K39" s="239" t="s">
        <v>7</v>
      </c>
      <c r="L39" s="66"/>
      <c r="M39" s="66" t="s">
        <v>6</v>
      </c>
      <c r="N39" s="66"/>
      <c r="O39" s="239" t="s">
        <v>8</v>
      </c>
      <c r="P39" s="230" t="str">
        <f>IF(N39:N40="","",(N39+N40))</f>
        <v/>
      </c>
      <c r="Q39" s="237"/>
      <c r="R39" s="254" t="str">
        <f>B11</f>
        <v>山梨ジュニアSSS</v>
      </c>
      <c r="S39" s="254"/>
      <c r="T39" s="254"/>
      <c r="U39" s="254"/>
      <c r="V39" s="254"/>
      <c r="W39" s="255" t="str">
        <f>B13</f>
        <v>伊勢SSS</v>
      </c>
      <c r="X39" s="255"/>
      <c r="Y39" s="256"/>
      <c r="Z39" s="256"/>
      <c r="AA39" s="256"/>
      <c r="AB39" s="255" t="str">
        <f>B9</f>
        <v>プレジール敷島</v>
      </c>
      <c r="AC39" s="255"/>
      <c r="AD39" s="255"/>
      <c r="AE39" s="37"/>
    </row>
    <row r="40" spans="1:31" ht="17.100000000000001" customHeight="1" x14ac:dyDescent="0.25">
      <c r="A40" s="252"/>
      <c r="B40" s="221"/>
      <c r="C40" s="222"/>
      <c r="D40" s="254"/>
      <c r="E40" s="254"/>
      <c r="F40" s="254"/>
      <c r="G40" s="254"/>
      <c r="H40" s="254"/>
      <c r="I40" s="231"/>
      <c r="J40" s="232"/>
      <c r="K40" s="240"/>
      <c r="L40" s="65"/>
      <c r="M40" s="65" t="s">
        <v>6</v>
      </c>
      <c r="N40" s="65"/>
      <c r="O40" s="240"/>
      <c r="P40" s="232"/>
      <c r="Q40" s="238"/>
      <c r="R40" s="254"/>
      <c r="S40" s="254"/>
      <c r="T40" s="254"/>
      <c r="U40" s="254"/>
      <c r="V40" s="254"/>
      <c r="W40" s="255"/>
      <c r="X40" s="255"/>
      <c r="Y40" s="256"/>
      <c r="Z40" s="256"/>
      <c r="AA40" s="256"/>
      <c r="AB40" s="255"/>
      <c r="AC40" s="255"/>
      <c r="AD40" s="255"/>
      <c r="AE40" s="37"/>
    </row>
    <row r="41" spans="1:31" ht="17.100000000000001" customHeight="1" x14ac:dyDescent="0.25">
      <c r="A41" s="252">
        <v>5</v>
      </c>
      <c r="B41" s="219">
        <v>0.58333333333333337</v>
      </c>
      <c r="C41" s="220"/>
      <c r="D41" s="254" t="str">
        <f>B7</f>
        <v>南部FC</v>
      </c>
      <c r="E41" s="254"/>
      <c r="F41" s="254"/>
      <c r="G41" s="254"/>
      <c r="H41" s="254"/>
      <c r="I41" s="229" t="str">
        <f>IF(L41:L42="","",(L41+L42))</f>
        <v/>
      </c>
      <c r="J41" s="230"/>
      <c r="K41" s="239" t="s">
        <v>7</v>
      </c>
      <c r="L41" s="63"/>
      <c r="M41" s="63" t="s">
        <v>6</v>
      </c>
      <c r="N41" s="63"/>
      <c r="O41" s="239" t="s">
        <v>8</v>
      </c>
      <c r="P41" s="230" t="str">
        <f>IF(N41:N42="","",(N41+N42))</f>
        <v/>
      </c>
      <c r="Q41" s="237"/>
      <c r="R41" s="254" t="str">
        <f>B13</f>
        <v>伊勢SSS</v>
      </c>
      <c r="S41" s="254"/>
      <c r="T41" s="254"/>
      <c r="U41" s="254"/>
      <c r="V41" s="254"/>
      <c r="W41" s="255" t="str">
        <f>D39</f>
        <v>VF甲府U-12</v>
      </c>
      <c r="X41" s="255"/>
      <c r="Y41" s="256"/>
      <c r="Z41" s="256"/>
      <c r="AA41" s="256"/>
      <c r="AB41" s="255" t="str">
        <f>R39</f>
        <v>山梨ジュニアSSS</v>
      </c>
      <c r="AC41" s="255"/>
      <c r="AD41" s="255"/>
      <c r="AE41" s="37"/>
    </row>
    <row r="42" spans="1:31" ht="17.100000000000001" customHeight="1" x14ac:dyDescent="0.25">
      <c r="A42" s="252"/>
      <c r="B42" s="221"/>
      <c r="C42" s="222"/>
      <c r="D42" s="254"/>
      <c r="E42" s="254"/>
      <c r="F42" s="254"/>
      <c r="G42" s="254"/>
      <c r="H42" s="254"/>
      <c r="I42" s="231"/>
      <c r="J42" s="232"/>
      <c r="K42" s="240"/>
      <c r="L42" s="65"/>
      <c r="M42" s="65" t="s">
        <v>6</v>
      </c>
      <c r="N42" s="65"/>
      <c r="O42" s="240"/>
      <c r="P42" s="232"/>
      <c r="Q42" s="238"/>
      <c r="R42" s="254"/>
      <c r="S42" s="254"/>
      <c r="T42" s="254"/>
      <c r="U42" s="254"/>
      <c r="V42" s="254"/>
      <c r="W42" s="255"/>
      <c r="X42" s="255"/>
      <c r="Y42" s="256"/>
      <c r="Z42" s="256"/>
      <c r="AA42" s="256"/>
      <c r="AB42" s="255"/>
      <c r="AC42" s="255"/>
      <c r="AD42" s="255"/>
      <c r="AE42" s="37"/>
    </row>
    <row r="44" spans="1:31" x14ac:dyDescent="0.2">
      <c r="B44" s="39"/>
      <c r="C44" s="37"/>
      <c r="W44" s="37"/>
      <c r="X44" s="37"/>
      <c r="Y44" s="37"/>
      <c r="Z44" s="37"/>
      <c r="AA44" s="37"/>
      <c r="AB44" s="37"/>
      <c r="AC44" s="37"/>
    </row>
    <row r="45" spans="1:31" ht="13.9" x14ac:dyDescent="0.2">
      <c r="B45" s="39"/>
      <c r="C45" s="39"/>
      <c r="D45" s="42"/>
      <c r="E45" s="42"/>
      <c r="F45" s="42"/>
      <c r="G45" s="42"/>
      <c r="H45" s="42"/>
      <c r="K45" s="39"/>
      <c r="M45" s="41"/>
      <c r="O45" s="39"/>
      <c r="P45" s="40"/>
    </row>
    <row r="46" spans="1:31" ht="13.5" customHeight="1" x14ac:dyDescent="0.2">
      <c r="B46" s="39"/>
      <c r="C46" s="43"/>
      <c r="D46" s="44"/>
      <c r="E46" s="42"/>
      <c r="F46" s="42"/>
      <c r="G46" s="42"/>
      <c r="H46" s="42"/>
      <c r="I46" s="40"/>
      <c r="K46" s="39"/>
      <c r="M46" s="41"/>
      <c r="O46" s="39"/>
      <c r="P46" s="40"/>
    </row>
    <row r="47" spans="1:31" ht="13.9" x14ac:dyDescent="0.2">
      <c r="B47" s="39"/>
      <c r="C47" s="45"/>
      <c r="D47" s="46"/>
      <c r="E47" s="47"/>
      <c r="F47" s="47"/>
      <c r="G47" s="47"/>
      <c r="H47" s="47"/>
      <c r="I47" s="48"/>
      <c r="J47" s="49"/>
      <c r="K47" s="50"/>
      <c r="M47" s="41"/>
      <c r="O47" s="39"/>
      <c r="P47" s="51"/>
      <c r="Q47" s="52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</row>
    <row r="48" spans="1:31" ht="13.9" x14ac:dyDescent="0.2">
      <c r="B48" s="39"/>
      <c r="C48" s="37"/>
      <c r="D48" s="47"/>
      <c r="E48" s="47"/>
      <c r="F48" s="47"/>
      <c r="G48" s="47"/>
      <c r="H48" s="47"/>
      <c r="I48" s="49"/>
      <c r="J48" s="49"/>
      <c r="K48" s="50"/>
      <c r="M48" s="41"/>
      <c r="O48" s="39"/>
      <c r="P48" s="51"/>
      <c r="Q48" s="52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</row>
    <row r="49" spans="2:29" ht="13.9" x14ac:dyDescent="0.2">
      <c r="B49" s="39"/>
      <c r="C49" s="45"/>
      <c r="D49" s="46"/>
      <c r="E49" s="47"/>
      <c r="F49" s="47"/>
      <c r="G49" s="47"/>
      <c r="H49" s="47"/>
      <c r="I49" s="48"/>
      <c r="J49" s="49"/>
      <c r="K49" s="50"/>
      <c r="M49" s="41"/>
      <c r="O49" s="39"/>
      <c r="P49" s="51"/>
      <c r="Q49" s="52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</row>
    <row r="50" spans="2:29" ht="13.9" x14ac:dyDescent="0.2">
      <c r="B50" s="39"/>
      <c r="C50" s="37"/>
      <c r="D50" s="47"/>
      <c r="E50" s="47"/>
      <c r="F50" s="47"/>
      <c r="G50" s="47"/>
      <c r="H50" s="47"/>
      <c r="I50" s="49"/>
      <c r="J50" s="49"/>
      <c r="K50" s="50"/>
      <c r="M50" s="41"/>
      <c r="O50" s="39"/>
      <c r="P50" s="51"/>
      <c r="Q50" s="52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</row>
  </sheetData>
  <protectedRanges>
    <protectedRange password="C4D3" sqref="D5:R5 D7:R7 D9:R9 D11:R11 D13:R13" name="関数データ保護"/>
  </protectedRanges>
  <mergeCells count="199">
    <mergeCell ref="C1:AC1"/>
    <mergeCell ref="W11:Y12"/>
    <mergeCell ref="W13:Y14"/>
    <mergeCell ref="Z3:AB4"/>
    <mergeCell ref="Z5:AB6"/>
    <mergeCell ref="Z7:AB8"/>
    <mergeCell ref="Z9:AB10"/>
    <mergeCell ref="Z11:AB12"/>
    <mergeCell ref="Z13:AB14"/>
    <mergeCell ref="AC13:AC14"/>
    <mergeCell ref="AC11:AC12"/>
    <mergeCell ref="AC7:AC8"/>
    <mergeCell ref="AC5:AC6"/>
    <mergeCell ref="P2:W2"/>
    <mergeCell ref="F2:J2"/>
    <mergeCell ref="K2:O2"/>
    <mergeCell ref="AB41:AD42"/>
    <mergeCell ref="S3:V4"/>
    <mergeCell ref="S5:V6"/>
    <mergeCell ref="S7:V8"/>
    <mergeCell ref="S9:V10"/>
    <mergeCell ref="S11:V12"/>
    <mergeCell ref="S13:V14"/>
    <mergeCell ref="W3:Y4"/>
    <mergeCell ref="W5:Y6"/>
    <mergeCell ref="W7:Y8"/>
    <mergeCell ref="AB39:AD40"/>
    <mergeCell ref="AB37:AD38"/>
    <mergeCell ref="AB35:AD36"/>
    <mergeCell ref="AB33:AD34"/>
    <mergeCell ref="AB31:AD32"/>
    <mergeCell ref="W27:AA28"/>
    <mergeCell ref="AB27:AD28"/>
    <mergeCell ref="AB25:AD26"/>
    <mergeCell ref="W23:AA24"/>
    <mergeCell ref="AB23:AD24"/>
    <mergeCell ref="R25:V26"/>
    <mergeCell ref="W21:AA22"/>
    <mergeCell ref="AB21:AD22"/>
    <mergeCell ref="AB19:AD20"/>
    <mergeCell ref="A41:A42"/>
    <mergeCell ref="B41:C42"/>
    <mergeCell ref="D41:H42"/>
    <mergeCell ref="I41:J42"/>
    <mergeCell ref="K41:K42"/>
    <mergeCell ref="O41:O42"/>
    <mergeCell ref="P41:Q42"/>
    <mergeCell ref="R41:V42"/>
    <mergeCell ref="W41:AA42"/>
    <mergeCell ref="A39:A40"/>
    <mergeCell ref="B39:C40"/>
    <mergeCell ref="D39:H40"/>
    <mergeCell ref="I39:J40"/>
    <mergeCell ref="K39:K40"/>
    <mergeCell ref="O39:O40"/>
    <mergeCell ref="P39:Q40"/>
    <mergeCell ref="R39:V40"/>
    <mergeCell ref="W39:AA40"/>
    <mergeCell ref="A37:A38"/>
    <mergeCell ref="B37:C38"/>
    <mergeCell ref="D37:H38"/>
    <mergeCell ref="I37:J38"/>
    <mergeCell ref="K37:K38"/>
    <mergeCell ref="O37:O38"/>
    <mergeCell ref="P37:Q38"/>
    <mergeCell ref="R37:V38"/>
    <mergeCell ref="W37:AA38"/>
    <mergeCell ref="A35:A36"/>
    <mergeCell ref="B35:C36"/>
    <mergeCell ref="D35:H36"/>
    <mergeCell ref="I35:J36"/>
    <mergeCell ref="K35:K36"/>
    <mergeCell ref="O35:O36"/>
    <mergeCell ref="P35:Q36"/>
    <mergeCell ref="R35:V36"/>
    <mergeCell ref="W35:AA36"/>
    <mergeCell ref="A33:A34"/>
    <mergeCell ref="B33:C34"/>
    <mergeCell ref="D33:H34"/>
    <mergeCell ref="I33:J34"/>
    <mergeCell ref="K33:K34"/>
    <mergeCell ref="O33:O34"/>
    <mergeCell ref="P33:Q34"/>
    <mergeCell ref="R33:V34"/>
    <mergeCell ref="W33:AA34"/>
    <mergeCell ref="B29:H30"/>
    <mergeCell ref="A31:A32"/>
    <mergeCell ref="B31:C32"/>
    <mergeCell ref="D31:E32"/>
    <mergeCell ref="F31:H32"/>
    <mergeCell ref="I31:K32"/>
    <mergeCell ref="L31:V32"/>
    <mergeCell ref="W31:AA32"/>
    <mergeCell ref="W25:AA26"/>
    <mergeCell ref="A27:A28"/>
    <mergeCell ref="B27:C28"/>
    <mergeCell ref="D27:H28"/>
    <mergeCell ref="I27:J28"/>
    <mergeCell ref="K27:K28"/>
    <mergeCell ref="O27:O28"/>
    <mergeCell ref="P27:Q28"/>
    <mergeCell ref="R27:V28"/>
    <mergeCell ref="A25:A26"/>
    <mergeCell ref="B25:C26"/>
    <mergeCell ref="D25:H26"/>
    <mergeCell ref="I25:J26"/>
    <mergeCell ref="K25:K26"/>
    <mergeCell ref="O25:O26"/>
    <mergeCell ref="P25:Q26"/>
    <mergeCell ref="A23:A24"/>
    <mergeCell ref="B23:C24"/>
    <mergeCell ref="D23:H24"/>
    <mergeCell ref="I23:J24"/>
    <mergeCell ref="K23:K24"/>
    <mergeCell ref="O23:O24"/>
    <mergeCell ref="P23:Q24"/>
    <mergeCell ref="R23:V24"/>
    <mergeCell ref="W19:AA20"/>
    <mergeCell ref="A21:A22"/>
    <mergeCell ref="B21:C22"/>
    <mergeCell ref="D21:H22"/>
    <mergeCell ref="I21:J22"/>
    <mergeCell ref="K21:K22"/>
    <mergeCell ref="O21:O22"/>
    <mergeCell ref="P21:Q22"/>
    <mergeCell ref="R21:V22"/>
    <mergeCell ref="W17:AA18"/>
    <mergeCell ref="AB17:AD18"/>
    <mergeCell ref="A19:A20"/>
    <mergeCell ref="B19:C20"/>
    <mergeCell ref="D19:H20"/>
    <mergeCell ref="I19:J20"/>
    <mergeCell ref="K19:K20"/>
    <mergeCell ref="O19:O20"/>
    <mergeCell ref="P19:Q20"/>
    <mergeCell ref="R19:V20"/>
    <mergeCell ref="B16:H16"/>
    <mergeCell ref="A17:A18"/>
    <mergeCell ref="B17:C18"/>
    <mergeCell ref="D17:E18"/>
    <mergeCell ref="F17:H18"/>
    <mergeCell ref="I17:K18"/>
    <mergeCell ref="L17:V18"/>
    <mergeCell ref="M13:O13"/>
    <mergeCell ref="P13:R14"/>
    <mergeCell ref="AD11:AD12"/>
    <mergeCell ref="AE11:AE12"/>
    <mergeCell ref="A13:A14"/>
    <mergeCell ref="B13:C14"/>
    <mergeCell ref="D13:F13"/>
    <mergeCell ref="G13:I13"/>
    <mergeCell ref="J13:L13"/>
    <mergeCell ref="AE9:AE10"/>
    <mergeCell ref="A11:A12"/>
    <mergeCell ref="B11:C12"/>
    <mergeCell ref="D11:F11"/>
    <mergeCell ref="G11:I11"/>
    <mergeCell ref="J11:L11"/>
    <mergeCell ref="M11:O12"/>
    <mergeCell ref="P11:R11"/>
    <mergeCell ref="AC9:AC10"/>
    <mergeCell ref="AD9:AD10"/>
    <mergeCell ref="W9:Y10"/>
    <mergeCell ref="AD13:AD14"/>
    <mergeCell ref="AE13:AE14"/>
    <mergeCell ref="AE7:AE8"/>
    <mergeCell ref="A9:A10"/>
    <mergeCell ref="B9:C10"/>
    <mergeCell ref="D9:F9"/>
    <mergeCell ref="G9:I9"/>
    <mergeCell ref="J9:L10"/>
    <mergeCell ref="M9:O9"/>
    <mergeCell ref="P9:R9"/>
    <mergeCell ref="M7:O7"/>
    <mergeCell ref="P7:R7"/>
    <mergeCell ref="A2:B2"/>
    <mergeCell ref="C2:E2"/>
    <mergeCell ref="B3:C4"/>
    <mergeCell ref="D3:F4"/>
    <mergeCell ref="G3:I4"/>
    <mergeCell ref="J3:L4"/>
    <mergeCell ref="AD5:AD6"/>
    <mergeCell ref="AE5:AE6"/>
    <mergeCell ref="A7:A8"/>
    <mergeCell ref="B7:C8"/>
    <mergeCell ref="D7:F7"/>
    <mergeCell ref="G7:I8"/>
    <mergeCell ref="J7:L7"/>
    <mergeCell ref="AD3:AD4"/>
    <mergeCell ref="A5:A6"/>
    <mergeCell ref="B5:C6"/>
    <mergeCell ref="D5:F6"/>
    <mergeCell ref="G5:I5"/>
    <mergeCell ref="J5:L5"/>
    <mergeCell ref="M5:O5"/>
    <mergeCell ref="P5:R5"/>
    <mergeCell ref="M3:O4"/>
    <mergeCell ref="P3:R4"/>
    <mergeCell ref="AD7:AD8"/>
  </mergeCells>
  <phoneticPr fontId="10"/>
  <conditionalFormatting sqref="S5 W5 Z5 AC5:AD14 S7 W7 Z7 S9 W9 Z9 S11 W11 Z11 S13 W13 Z13">
    <cfRule type="expression" dxfId="8" priority="1">
      <formula>$I$27=""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horizontalDpi="4294967293" verticalDpi="1200" r:id="rId1"/>
  <headerFooter alignWithMargins="0">
    <oddHeader xml:space="preserve">&amp;C&amp;"ＭＳ Ｐゴシック,太字"&amp;16 </oddHeader>
    <oddFooter>&amp;C&amp;12試合結果・警告退場は日程終了後直ちに4種広報部宛ご報告ください。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3420-258C-47B6-8B54-8FDD29CCFF4A}">
  <sheetPr>
    <tabColor rgb="FFCCFF99"/>
  </sheetPr>
  <dimension ref="A1:AE44"/>
  <sheetViews>
    <sheetView topLeftCell="A13" zoomScaleNormal="100" zoomScaleSheetLayoutView="100" zoomScalePageLayoutView="85" workbookViewId="0">
      <selection activeCell="B27" sqref="B27:C28"/>
    </sheetView>
  </sheetViews>
  <sheetFormatPr defaultColWidth="9" defaultRowHeight="12.75" x14ac:dyDescent="0.25"/>
  <cols>
    <col min="1" max="1" width="3.06640625" style="4" customWidth="1"/>
    <col min="2" max="2" width="3" style="4" customWidth="1"/>
    <col min="3" max="3" width="10.73046875" style="4" customWidth="1"/>
    <col min="4" max="8" width="3.06640625" style="4" customWidth="1"/>
    <col min="9" max="15" width="2.86328125" style="4" customWidth="1"/>
    <col min="16" max="17" width="2.796875" style="4" customWidth="1"/>
    <col min="18" max="22" width="3.06640625" style="4" customWidth="1"/>
    <col min="23" max="24" width="6" style="4" customWidth="1"/>
    <col min="25" max="16384" width="9" style="4"/>
  </cols>
  <sheetData>
    <row r="1" spans="1:31" ht="31.9" customHeight="1" x14ac:dyDescent="0.25">
      <c r="C1" s="258" t="s">
        <v>60</v>
      </c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</row>
    <row r="2" spans="1:31" ht="34.5" customHeight="1" x14ac:dyDescent="0.25">
      <c r="A2" s="261" t="s">
        <v>44</v>
      </c>
      <c r="B2" s="261"/>
      <c r="C2" s="262" t="s">
        <v>2</v>
      </c>
      <c r="D2" s="262"/>
      <c r="E2" s="262"/>
      <c r="F2" s="259" t="s">
        <v>172</v>
      </c>
      <c r="G2" s="259"/>
      <c r="H2" s="259"/>
      <c r="I2" s="259"/>
      <c r="J2" s="259"/>
      <c r="K2" s="260" t="s">
        <v>58</v>
      </c>
      <c r="L2" s="260"/>
      <c r="M2" s="260"/>
      <c r="N2" s="260"/>
      <c r="O2" s="260"/>
      <c r="P2" s="227" t="s">
        <v>17</v>
      </c>
      <c r="Q2" s="227"/>
      <c r="R2" s="227"/>
      <c r="S2" s="227"/>
      <c r="T2" s="227"/>
      <c r="U2" s="227"/>
      <c r="V2" s="227"/>
      <c r="W2" s="227"/>
      <c r="X2" s="3"/>
    </row>
    <row r="3" spans="1:31" ht="17.100000000000001" customHeight="1" x14ac:dyDescent="0.25">
      <c r="A3" s="5"/>
      <c r="B3" s="263" t="str">
        <f>A2</f>
        <v>B</v>
      </c>
      <c r="C3" s="264"/>
      <c r="D3" s="257" t="str">
        <f>B5</f>
        <v>若草バイキング</v>
      </c>
      <c r="E3" s="242"/>
      <c r="F3" s="243"/>
      <c r="G3" s="257" t="str">
        <f>B7</f>
        <v>リスカーレ牧丘</v>
      </c>
      <c r="H3" s="242"/>
      <c r="I3" s="243"/>
      <c r="J3" s="257" t="str">
        <f>B9</f>
        <v>増穂SC</v>
      </c>
      <c r="K3" s="242"/>
      <c r="L3" s="243"/>
      <c r="M3" s="257" t="str">
        <f>B11</f>
        <v>エアフォルク山梨</v>
      </c>
      <c r="N3" s="242"/>
      <c r="O3" s="243"/>
      <c r="P3" s="255" t="s">
        <v>4</v>
      </c>
      <c r="Q3" s="255"/>
      <c r="R3" s="255"/>
      <c r="S3" s="267" t="s">
        <v>5</v>
      </c>
      <c r="T3" s="267"/>
      <c r="U3" s="267" t="s">
        <v>12</v>
      </c>
      <c r="V3" s="267"/>
      <c r="W3" s="6" t="s">
        <v>13</v>
      </c>
      <c r="X3" s="269" t="s">
        <v>3</v>
      </c>
    </row>
    <row r="4" spans="1:31" ht="17.100000000000001" customHeight="1" x14ac:dyDescent="0.25">
      <c r="A4" s="7"/>
      <c r="B4" s="265"/>
      <c r="C4" s="266"/>
      <c r="D4" s="244"/>
      <c r="E4" s="245"/>
      <c r="F4" s="246"/>
      <c r="G4" s="244"/>
      <c r="H4" s="245"/>
      <c r="I4" s="246"/>
      <c r="J4" s="244"/>
      <c r="K4" s="245"/>
      <c r="L4" s="246"/>
      <c r="M4" s="244"/>
      <c r="N4" s="245"/>
      <c r="O4" s="246"/>
      <c r="P4" s="255"/>
      <c r="Q4" s="255"/>
      <c r="R4" s="255"/>
      <c r="S4" s="267"/>
      <c r="T4" s="267"/>
      <c r="U4" s="267"/>
      <c r="V4" s="267"/>
      <c r="W4" s="8" t="s">
        <v>14</v>
      </c>
      <c r="X4" s="269"/>
      <c r="AD4" s="272" t="s">
        <v>45</v>
      </c>
      <c r="AE4" s="225"/>
    </row>
    <row r="5" spans="1:31" ht="17.100000000000001" customHeight="1" x14ac:dyDescent="0.25">
      <c r="A5" s="270">
        <v>1</v>
      </c>
      <c r="B5" s="272" t="s">
        <v>73</v>
      </c>
      <c r="C5" s="225"/>
      <c r="D5" s="198"/>
      <c r="E5" s="199"/>
      <c r="F5" s="200"/>
      <c r="G5" s="201" t="str">
        <f>IF(G6="","",IF(G6=I6,"△",IF(G6&gt;I6,"○","●")))</f>
        <v>○</v>
      </c>
      <c r="H5" s="202"/>
      <c r="I5" s="203"/>
      <c r="J5" s="201" t="str">
        <f>IF(J6="","",IF(J6=L6,"△",IF(J6&gt;L6,"○","●")))</f>
        <v>●</v>
      </c>
      <c r="K5" s="202"/>
      <c r="L5" s="203"/>
      <c r="M5" s="201" t="str">
        <f>IF(M6="","",IF(M6=O6,"△",IF(M6&gt;O6,"○","●")))</f>
        <v/>
      </c>
      <c r="N5" s="202"/>
      <c r="O5" s="203"/>
      <c r="P5" s="273">
        <f>(COUNTIF(D5:O5,"○")*3)+(COUNTIF(D5:O5,"△")*1)</f>
        <v>3</v>
      </c>
      <c r="Q5" s="273"/>
      <c r="R5" s="273"/>
      <c r="S5" s="254">
        <f>IF(SUM(F5:F12)=0,"",(SUM(F5:F12)))</f>
        <v>10</v>
      </c>
      <c r="T5" s="254"/>
      <c r="U5" s="254">
        <f>IF(SUM(D5:D12)=0,"",(SUM(D5:D12)))</f>
        <v>11</v>
      </c>
      <c r="V5" s="254"/>
      <c r="W5" s="274">
        <f>IFERROR(S5-U5,"")</f>
        <v>-1</v>
      </c>
      <c r="X5" s="267">
        <f>IF(ISNUMBER(Y5), RANK(Y5, $Y$5:$Y$12), "")</f>
        <v>2</v>
      </c>
      <c r="Y5" s="326">
        <f>10000*P5+100*W5+S5</f>
        <v>29910</v>
      </c>
      <c r="Z5" s="276"/>
      <c r="AD5" s="226"/>
      <c r="AE5" s="228"/>
    </row>
    <row r="6" spans="1:31" ht="17.100000000000001" customHeight="1" x14ac:dyDescent="0.25">
      <c r="A6" s="271"/>
      <c r="B6" s="226"/>
      <c r="C6" s="228"/>
      <c r="D6" s="193"/>
      <c r="E6" s="194"/>
      <c r="F6" s="195"/>
      <c r="G6" s="53">
        <f>I17</f>
        <v>9</v>
      </c>
      <c r="H6" s="54" t="s">
        <v>6</v>
      </c>
      <c r="I6" s="55">
        <f>P17</f>
        <v>2</v>
      </c>
      <c r="J6" s="53">
        <f>P21</f>
        <v>1</v>
      </c>
      <c r="K6" s="54" t="s">
        <v>6</v>
      </c>
      <c r="L6" s="55">
        <f>I21</f>
        <v>9</v>
      </c>
      <c r="M6" s="53" t="str">
        <f>I31</f>
        <v/>
      </c>
      <c r="N6" s="54" t="s">
        <v>6</v>
      </c>
      <c r="O6" s="55" t="str">
        <f>P31</f>
        <v/>
      </c>
      <c r="P6" s="273"/>
      <c r="Q6" s="273"/>
      <c r="R6" s="273"/>
      <c r="S6" s="254"/>
      <c r="T6" s="254"/>
      <c r="U6" s="254"/>
      <c r="V6" s="254"/>
      <c r="W6" s="275"/>
      <c r="X6" s="267"/>
      <c r="Y6" s="326"/>
      <c r="Z6" s="276"/>
      <c r="AD6" s="268" t="s">
        <v>46</v>
      </c>
      <c r="AE6" s="225"/>
    </row>
    <row r="7" spans="1:31" ht="17.100000000000001" customHeight="1" x14ac:dyDescent="0.25">
      <c r="A7" s="267">
        <v>2</v>
      </c>
      <c r="B7" s="268" t="s">
        <v>74</v>
      </c>
      <c r="C7" s="225"/>
      <c r="D7" s="187" t="str">
        <f>IF(D8="","",IF(D8=F8,"△",IF(D8&gt;F8,"○","●")))</f>
        <v>●</v>
      </c>
      <c r="E7" s="188"/>
      <c r="F7" s="189"/>
      <c r="G7" s="190"/>
      <c r="H7" s="191"/>
      <c r="I7" s="192"/>
      <c r="J7" s="187" t="str">
        <f>IF(J8="","",IF(J8=L8,"△",IF(J8&gt;L8,"○","●")))</f>
        <v/>
      </c>
      <c r="K7" s="188"/>
      <c r="L7" s="189"/>
      <c r="M7" s="187" t="str">
        <f>IF(M8="","",IF(M8=O8,"△",IF(M8&gt;O8,"○","●")))</f>
        <v>●</v>
      </c>
      <c r="N7" s="188"/>
      <c r="O7" s="189"/>
      <c r="P7" s="273">
        <f>(COUNTIF(D7:O7,"○")*3)+(COUNTIF(D7:O7,"△")*1)</f>
        <v>0</v>
      </c>
      <c r="Q7" s="273"/>
      <c r="R7" s="273"/>
      <c r="S7" s="254">
        <f>IF(SUM(I5:I12)=0,"",(SUM(I5:I12)))</f>
        <v>3</v>
      </c>
      <c r="T7" s="254"/>
      <c r="U7" s="254">
        <f>IF(SUM(G5:G12)=0,"",(SUM(G5:G12)))</f>
        <v>14</v>
      </c>
      <c r="V7" s="254"/>
      <c r="W7" s="274">
        <f>IFERROR(S7-U7,"")</f>
        <v>-11</v>
      </c>
      <c r="X7" s="267">
        <f>IF(ISNUMBER(Y7), RANK(Y7, $Y$5:$Y$12), "")</f>
        <v>4</v>
      </c>
      <c r="Y7" s="326">
        <f>10000*P7+100*W7+S7</f>
        <v>-1097</v>
      </c>
      <c r="AD7" s="227"/>
      <c r="AE7" s="228"/>
    </row>
    <row r="8" spans="1:31" ht="17.100000000000001" customHeight="1" x14ac:dyDescent="0.25">
      <c r="A8" s="267"/>
      <c r="B8" s="227"/>
      <c r="C8" s="228"/>
      <c r="D8" s="56">
        <f>IF(G5="","",I6)</f>
        <v>2</v>
      </c>
      <c r="E8" s="54" t="s">
        <v>6</v>
      </c>
      <c r="F8" s="57">
        <f>IF(G5="","",G6)</f>
        <v>9</v>
      </c>
      <c r="G8" s="193"/>
      <c r="H8" s="194"/>
      <c r="I8" s="195"/>
      <c r="J8" s="53" t="str">
        <f>I29</f>
        <v/>
      </c>
      <c r="K8" s="54" t="s">
        <v>6</v>
      </c>
      <c r="L8" s="55" t="str">
        <f>P29</f>
        <v/>
      </c>
      <c r="M8" s="53">
        <f>P23</f>
        <v>1</v>
      </c>
      <c r="N8" s="54" t="s">
        <v>6</v>
      </c>
      <c r="O8" s="55">
        <f>I23</f>
        <v>5</v>
      </c>
      <c r="P8" s="273"/>
      <c r="Q8" s="273"/>
      <c r="R8" s="273"/>
      <c r="S8" s="254"/>
      <c r="T8" s="254"/>
      <c r="U8" s="254"/>
      <c r="V8" s="254"/>
      <c r="W8" s="275"/>
      <c r="X8" s="267"/>
      <c r="Y8" s="326"/>
      <c r="AD8" s="268" t="s">
        <v>47</v>
      </c>
      <c r="AE8" s="225"/>
    </row>
    <row r="9" spans="1:31" ht="17.100000000000001" customHeight="1" x14ac:dyDescent="0.25">
      <c r="A9" s="270">
        <v>3</v>
      </c>
      <c r="B9" s="268" t="s">
        <v>135</v>
      </c>
      <c r="C9" s="225"/>
      <c r="D9" s="187" t="str">
        <f>IF(D10="","",IF(D10=F10,"△",IF(D10&gt;F10,"○","●")))</f>
        <v>○</v>
      </c>
      <c r="E9" s="188"/>
      <c r="F9" s="189"/>
      <c r="G9" s="187" t="str">
        <f>IF(G10="","",IF(G10=I10,"△",IF(G10&gt;I10,"○","●")))</f>
        <v/>
      </c>
      <c r="H9" s="188"/>
      <c r="I9" s="189"/>
      <c r="J9" s="190"/>
      <c r="K9" s="191"/>
      <c r="L9" s="192"/>
      <c r="M9" s="187" t="str">
        <f>IF(M10="","",IF(M10=O10,"△",IF(M10&gt;O10,"○","●")))</f>
        <v>○</v>
      </c>
      <c r="N9" s="188"/>
      <c r="O9" s="189"/>
      <c r="P9" s="273">
        <f>(COUNTIF(D9:O9,"○")*3)+(COUNTIF(D9:O9,"△")*1)</f>
        <v>6</v>
      </c>
      <c r="Q9" s="273"/>
      <c r="R9" s="273"/>
      <c r="S9" s="254">
        <f>IF(SUM(L5:L12)=0,"",(SUM(L5:L12)))</f>
        <v>25</v>
      </c>
      <c r="T9" s="254"/>
      <c r="U9" s="254">
        <f>IF(SUM(J5:J12)=0,"",(SUM(J5:J12)))</f>
        <v>1</v>
      </c>
      <c r="V9" s="254"/>
      <c r="W9" s="274">
        <f>IFERROR(S9-U9,"")</f>
        <v>24</v>
      </c>
      <c r="X9" s="267">
        <f>IF(ISNUMBER(Y9), RANK(Y9, $Y$5:$Y$12), "")</f>
        <v>1</v>
      </c>
      <c r="Y9" s="326">
        <f>10000*P9+100*W9+S9</f>
        <v>62425</v>
      </c>
      <c r="AD9" s="227"/>
      <c r="AE9" s="228"/>
    </row>
    <row r="10" spans="1:31" ht="17.100000000000001" customHeight="1" x14ac:dyDescent="0.25">
      <c r="A10" s="271"/>
      <c r="B10" s="227"/>
      <c r="C10" s="228"/>
      <c r="D10" s="56">
        <f>IF(J5="","",L6)</f>
        <v>9</v>
      </c>
      <c r="E10" s="54" t="s">
        <v>6</v>
      </c>
      <c r="F10" s="57">
        <f>IF(J5="","",J6)</f>
        <v>1</v>
      </c>
      <c r="G10" s="56" t="str">
        <f>IF(J7="","",L8)</f>
        <v/>
      </c>
      <c r="H10" s="54" t="s">
        <v>6</v>
      </c>
      <c r="I10" s="57" t="str">
        <f>IF(J7="","",J8)</f>
        <v/>
      </c>
      <c r="J10" s="193"/>
      <c r="K10" s="194"/>
      <c r="L10" s="195"/>
      <c r="M10" s="53">
        <f>I19</f>
        <v>16</v>
      </c>
      <c r="N10" s="54" t="s">
        <v>6</v>
      </c>
      <c r="O10" s="55">
        <f>P19</f>
        <v>0</v>
      </c>
      <c r="P10" s="273"/>
      <c r="Q10" s="273"/>
      <c r="R10" s="273"/>
      <c r="S10" s="254"/>
      <c r="T10" s="254"/>
      <c r="U10" s="254"/>
      <c r="V10" s="254"/>
      <c r="W10" s="275"/>
      <c r="X10" s="267"/>
      <c r="Y10" s="326"/>
      <c r="AD10" s="268" t="s">
        <v>48</v>
      </c>
      <c r="AE10" s="225"/>
    </row>
    <row r="11" spans="1:31" ht="17.100000000000001" customHeight="1" x14ac:dyDescent="0.25">
      <c r="A11" s="267">
        <v>4</v>
      </c>
      <c r="B11" s="268" t="s">
        <v>75</v>
      </c>
      <c r="C11" s="225"/>
      <c r="D11" s="187" t="str">
        <f>IF(AND(D12="",D12=F12),"",IF(D12&gt;F12,"○",IF(D12&lt;F12,"●",IF(AND(D12&gt;=0,D12=F12),"△"))))</f>
        <v/>
      </c>
      <c r="E11" s="188"/>
      <c r="F11" s="189"/>
      <c r="G11" s="187" t="str">
        <f>IF(AND(G12="",G12=I12),"",IF(G12&gt;I12,"○",IF(G12&lt;I12,"●",IF(AND(G12&gt;=0,G12=I12),"△"))))</f>
        <v>○</v>
      </c>
      <c r="H11" s="188"/>
      <c r="I11" s="189"/>
      <c r="J11" s="187" t="str">
        <f>IF(AND(J12="",J12=L12),"",IF(J12&gt;L12,"○",IF(J12&lt;L12,"●",IF(AND(J12&gt;=0,J12=L12),"△"))))</f>
        <v>●</v>
      </c>
      <c r="K11" s="188"/>
      <c r="L11" s="189"/>
      <c r="M11" s="190"/>
      <c r="N11" s="191"/>
      <c r="O11" s="192"/>
      <c r="P11" s="273">
        <f>(COUNTIF(D11:O11,"○")*3)+(COUNTIF(D11:O11,"△")*1)</f>
        <v>3</v>
      </c>
      <c r="Q11" s="273"/>
      <c r="R11" s="273"/>
      <c r="S11" s="254">
        <f>IF(SUM(O5:O12)=0,"",(SUM(O5:O12)))</f>
        <v>5</v>
      </c>
      <c r="T11" s="254"/>
      <c r="U11" s="254">
        <f>IF(SUM(M5:M12)=0,"",(SUM(M5:M12)))</f>
        <v>17</v>
      </c>
      <c r="V11" s="254"/>
      <c r="W11" s="274">
        <f>IFERROR(S11-U11,"")</f>
        <v>-12</v>
      </c>
      <c r="X11" s="267">
        <f>IF(ISNUMBER(Y11), RANK(Y11, $Y$5:$Y$12), "")</f>
        <v>3</v>
      </c>
      <c r="Y11" s="326">
        <f>10000*P11+100*W11+S11</f>
        <v>28805</v>
      </c>
      <c r="AD11" s="227"/>
      <c r="AE11" s="228"/>
    </row>
    <row r="12" spans="1:31" ht="17.100000000000001" customHeight="1" x14ac:dyDescent="0.25">
      <c r="A12" s="267"/>
      <c r="B12" s="227"/>
      <c r="C12" s="228"/>
      <c r="D12" s="56" t="str">
        <f>IF(M5="","",O6)</f>
        <v/>
      </c>
      <c r="E12" s="54" t="s">
        <v>6</v>
      </c>
      <c r="F12" s="57" t="str">
        <f>IF(M5="","",M6)</f>
        <v/>
      </c>
      <c r="G12" s="56">
        <f>IF(M7="","",O8)</f>
        <v>5</v>
      </c>
      <c r="H12" s="54" t="s">
        <v>6</v>
      </c>
      <c r="I12" s="57">
        <f>IF(M7="","",M8)</f>
        <v>1</v>
      </c>
      <c r="J12" s="56">
        <f>IF(M9="","",O10)</f>
        <v>0</v>
      </c>
      <c r="K12" s="54" t="s">
        <v>6</v>
      </c>
      <c r="L12" s="57">
        <f>IF(M9="","",M10)</f>
        <v>16</v>
      </c>
      <c r="M12" s="193"/>
      <c r="N12" s="194"/>
      <c r="O12" s="195"/>
      <c r="P12" s="273"/>
      <c r="Q12" s="273"/>
      <c r="R12" s="273"/>
      <c r="S12" s="254"/>
      <c r="T12" s="254"/>
      <c r="U12" s="254"/>
      <c r="V12" s="254"/>
      <c r="W12" s="275"/>
      <c r="X12" s="267"/>
      <c r="Y12" s="326"/>
    </row>
    <row r="13" spans="1:31" ht="17.100000000000001" customHeight="1" x14ac:dyDescent="0.25">
      <c r="D13" s="276" t="s">
        <v>21</v>
      </c>
      <c r="E13" s="276"/>
      <c r="F13" s="276"/>
      <c r="G13" s="276"/>
      <c r="H13" s="276"/>
      <c r="I13" s="278"/>
      <c r="J13" s="278"/>
      <c r="K13" s="278"/>
      <c r="L13" s="278"/>
      <c r="M13" s="278"/>
      <c r="N13" s="278"/>
      <c r="O13" s="279" t="s">
        <v>18</v>
      </c>
      <c r="P13" s="279"/>
      <c r="Q13" s="279"/>
      <c r="R13" s="279"/>
      <c r="S13" s="279"/>
      <c r="T13" s="276" t="s">
        <v>135</v>
      </c>
      <c r="U13" s="276"/>
      <c r="V13" s="276"/>
      <c r="W13" s="276"/>
      <c r="X13" s="276"/>
    </row>
    <row r="14" spans="1:31" ht="16.899999999999999" customHeight="1" x14ac:dyDescent="0.25"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80"/>
      <c r="P14" s="280"/>
      <c r="Q14" s="280"/>
      <c r="R14" s="280"/>
      <c r="S14" s="280"/>
      <c r="T14" s="277"/>
      <c r="U14" s="277"/>
      <c r="V14" s="277"/>
      <c r="W14" s="277"/>
      <c r="X14" s="277"/>
    </row>
    <row r="15" spans="1:31" ht="17.100000000000001" customHeight="1" x14ac:dyDescent="0.25">
      <c r="A15" s="281" t="s">
        <v>0</v>
      </c>
      <c r="B15" s="241" t="str">
        <f>F2</f>
        <v>2月1日(日)</v>
      </c>
      <c r="C15" s="243"/>
      <c r="D15" s="283" t="str">
        <f>B3</f>
        <v>B</v>
      </c>
      <c r="E15" s="284"/>
      <c r="F15" s="287" t="s">
        <v>2</v>
      </c>
      <c r="G15" s="287"/>
      <c r="H15" s="287"/>
      <c r="I15" s="9"/>
      <c r="J15" s="287" t="s">
        <v>15</v>
      </c>
      <c r="K15" s="287"/>
      <c r="L15" s="287"/>
      <c r="M15" s="287"/>
      <c r="N15" s="287" t="s">
        <v>62</v>
      </c>
      <c r="O15" s="287"/>
      <c r="P15" s="287"/>
      <c r="Q15" s="287"/>
      <c r="R15" s="287"/>
      <c r="S15" s="287"/>
      <c r="T15" s="287"/>
      <c r="U15" s="287"/>
      <c r="V15" s="289"/>
      <c r="W15" s="291" t="s">
        <v>10</v>
      </c>
      <c r="X15" s="267" t="s">
        <v>123</v>
      </c>
    </row>
    <row r="16" spans="1:31" ht="17.100000000000001" customHeight="1" x14ac:dyDescent="0.25">
      <c r="A16" s="282"/>
      <c r="B16" s="244"/>
      <c r="C16" s="246"/>
      <c r="D16" s="285"/>
      <c r="E16" s="286"/>
      <c r="F16" s="288"/>
      <c r="G16" s="288"/>
      <c r="H16" s="288"/>
      <c r="I16" s="11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90"/>
      <c r="W16" s="291"/>
      <c r="X16" s="267"/>
    </row>
    <row r="17" spans="1:30" ht="17.100000000000001" customHeight="1" x14ac:dyDescent="0.25">
      <c r="A17" s="292">
        <v>1</v>
      </c>
      <c r="B17" s="294">
        <v>0.4375</v>
      </c>
      <c r="C17" s="295"/>
      <c r="D17" s="223" t="str">
        <f>B5</f>
        <v>若草バイキング</v>
      </c>
      <c r="E17" s="224"/>
      <c r="F17" s="224"/>
      <c r="G17" s="224"/>
      <c r="H17" s="225"/>
      <c r="I17" s="229">
        <f>IF(L17:L18="","",(L17+L18))</f>
        <v>9</v>
      </c>
      <c r="J17" s="230"/>
      <c r="K17" s="233" t="s">
        <v>7</v>
      </c>
      <c r="L17" s="60">
        <v>5</v>
      </c>
      <c r="M17" s="63" t="s">
        <v>6</v>
      </c>
      <c r="N17" s="60">
        <v>0</v>
      </c>
      <c r="O17" s="235" t="s">
        <v>8</v>
      </c>
      <c r="P17" s="230">
        <f>IF(N17:N18="","",(N17+N18))</f>
        <v>2</v>
      </c>
      <c r="Q17" s="237"/>
      <c r="R17" s="223" t="str">
        <f>B7</f>
        <v>リスカーレ牧丘</v>
      </c>
      <c r="S17" s="224"/>
      <c r="T17" s="224"/>
      <c r="U17" s="224"/>
      <c r="V17" s="225"/>
      <c r="W17" s="255" t="str">
        <f>B11</f>
        <v>エアフォルク山梨</v>
      </c>
      <c r="X17" s="299" t="str">
        <f>B9</f>
        <v>増穂SC</v>
      </c>
      <c r="Y17" s="58"/>
      <c r="Z17" s="58"/>
      <c r="AA17" s="58"/>
      <c r="AC17" s="58"/>
      <c r="AD17" s="58"/>
    </row>
    <row r="18" spans="1:30" ht="17.100000000000001" customHeight="1" x14ac:dyDescent="0.25">
      <c r="A18" s="293"/>
      <c r="B18" s="296"/>
      <c r="C18" s="297"/>
      <c r="D18" s="226"/>
      <c r="E18" s="227"/>
      <c r="F18" s="227"/>
      <c r="G18" s="227"/>
      <c r="H18" s="228"/>
      <c r="I18" s="231"/>
      <c r="J18" s="232"/>
      <c r="K18" s="234"/>
      <c r="L18" s="61">
        <v>4</v>
      </c>
      <c r="M18" s="65" t="s">
        <v>6</v>
      </c>
      <c r="N18" s="61">
        <v>2</v>
      </c>
      <c r="O18" s="236"/>
      <c r="P18" s="232"/>
      <c r="Q18" s="238"/>
      <c r="R18" s="226"/>
      <c r="S18" s="227"/>
      <c r="T18" s="227"/>
      <c r="U18" s="227"/>
      <c r="V18" s="228"/>
      <c r="W18" s="255"/>
      <c r="X18" s="300"/>
      <c r="Y18" s="58"/>
      <c r="Z18" s="58"/>
      <c r="AA18" s="58"/>
      <c r="AB18" s="58"/>
      <c r="AC18" s="58"/>
      <c r="AD18" s="58"/>
    </row>
    <row r="19" spans="1:30" ht="17.100000000000001" customHeight="1" x14ac:dyDescent="0.25">
      <c r="A19" s="292">
        <v>2</v>
      </c>
      <c r="B19" s="294">
        <v>0.47916666666666669</v>
      </c>
      <c r="C19" s="295"/>
      <c r="D19" s="223" t="str">
        <f>B9</f>
        <v>増穂SC</v>
      </c>
      <c r="E19" s="224"/>
      <c r="F19" s="224"/>
      <c r="G19" s="224"/>
      <c r="H19" s="225"/>
      <c r="I19" s="229">
        <f>IF(L19:L20="","",(L19+L20))</f>
        <v>16</v>
      </c>
      <c r="J19" s="230"/>
      <c r="K19" s="233" t="s">
        <v>7</v>
      </c>
      <c r="L19" s="60">
        <v>11</v>
      </c>
      <c r="M19" s="63" t="s">
        <v>6</v>
      </c>
      <c r="N19" s="60">
        <v>0</v>
      </c>
      <c r="O19" s="235" t="s">
        <v>8</v>
      </c>
      <c r="P19" s="230">
        <f>IF(N19:N20="","",(N19+N20))</f>
        <v>0</v>
      </c>
      <c r="Q19" s="237"/>
      <c r="R19" s="223" t="str">
        <f>B11</f>
        <v>エアフォルク山梨</v>
      </c>
      <c r="S19" s="224"/>
      <c r="T19" s="224"/>
      <c r="U19" s="224"/>
      <c r="V19" s="225"/>
      <c r="W19" s="267" t="str">
        <f>D17</f>
        <v>若草バイキング</v>
      </c>
      <c r="X19" s="299" t="str">
        <f>R17</f>
        <v>リスカーレ牧丘</v>
      </c>
      <c r="Y19" s="58"/>
      <c r="Z19" s="58"/>
      <c r="AA19" s="58"/>
      <c r="AC19" s="58"/>
      <c r="AD19" s="58"/>
    </row>
    <row r="20" spans="1:30" ht="17.100000000000001" customHeight="1" x14ac:dyDescent="0.25">
      <c r="A20" s="293"/>
      <c r="B20" s="296"/>
      <c r="C20" s="297"/>
      <c r="D20" s="226"/>
      <c r="E20" s="227"/>
      <c r="F20" s="227"/>
      <c r="G20" s="227"/>
      <c r="H20" s="228"/>
      <c r="I20" s="231"/>
      <c r="J20" s="232"/>
      <c r="K20" s="234"/>
      <c r="L20" s="61">
        <v>5</v>
      </c>
      <c r="M20" s="65" t="s">
        <v>6</v>
      </c>
      <c r="N20" s="61">
        <v>0</v>
      </c>
      <c r="O20" s="236"/>
      <c r="P20" s="232"/>
      <c r="Q20" s="238"/>
      <c r="R20" s="226"/>
      <c r="S20" s="227"/>
      <c r="T20" s="227"/>
      <c r="U20" s="227"/>
      <c r="V20" s="228"/>
      <c r="W20" s="267"/>
      <c r="X20" s="300"/>
      <c r="Y20" s="58"/>
      <c r="Z20" s="58"/>
      <c r="AA20" s="58"/>
      <c r="AB20" s="58"/>
      <c r="AC20" s="58"/>
      <c r="AD20" s="58"/>
    </row>
    <row r="21" spans="1:30" ht="17.100000000000001" customHeight="1" x14ac:dyDescent="0.25">
      <c r="A21" s="292">
        <v>3</v>
      </c>
      <c r="B21" s="301">
        <v>0.54166666666666663</v>
      </c>
      <c r="C21" s="302"/>
      <c r="D21" s="223" t="str">
        <f>B9</f>
        <v>増穂SC</v>
      </c>
      <c r="E21" s="224"/>
      <c r="F21" s="224"/>
      <c r="G21" s="224"/>
      <c r="H21" s="225"/>
      <c r="I21" s="229">
        <f>IF(L21:L22="","",(L21+L22))</f>
        <v>9</v>
      </c>
      <c r="J21" s="230"/>
      <c r="K21" s="239" t="s">
        <v>7</v>
      </c>
      <c r="L21" s="60">
        <v>6</v>
      </c>
      <c r="M21" s="63" t="s">
        <v>6</v>
      </c>
      <c r="N21" s="60">
        <v>0</v>
      </c>
      <c r="O21" s="239" t="s">
        <v>8</v>
      </c>
      <c r="P21" s="230">
        <f>IF(N21:N22="","",(N21+N22))</f>
        <v>1</v>
      </c>
      <c r="Q21" s="237"/>
      <c r="R21" s="223" t="str">
        <f>B5</f>
        <v>若草バイキング</v>
      </c>
      <c r="S21" s="224"/>
      <c r="T21" s="224"/>
      <c r="U21" s="224"/>
      <c r="V21" s="225"/>
      <c r="W21" s="255" t="str">
        <f>R17</f>
        <v>リスカーレ牧丘</v>
      </c>
      <c r="X21" s="299" t="str">
        <f>R19</f>
        <v>エアフォルク山梨</v>
      </c>
      <c r="Y21" s="58"/>
      <c r="Z21" s="58"/>
      <c r="AA21" s="58"/>
      <c r="AC21" s="58"/>
      <c r="AD21" s="58"/>
    </row>
    <row r="22" spans="1:30" ht="17.100000000000001" customHeight="1" x14ac:dyDescent="0.25">
      <c r="A22" s="293"/>
      <c r="B22" s="303"/>
      <c r="C22" s="304"/>
      <c r="D22" s="226"/>
      <c r="E22" s="227"/>
      <c r="F22" s="227"/>
      <c r="G22" s="227"/>
      <c r="H22" s="228"/>
      <c r="I22" s="231"/>
      <c r="J22" s="232"/>
      <c r="K22" s="240"/>
      <c r="L22" s="61">
        <v>3</v>
      </c>
      <c r="M22" s="65" t="s">
        <v>6</v>
      </c>
      <c r="N22" s="61">
        <v>1</v>
      </c>
      <c r="O22" s="240"/>
      <c r="P22" s="232"/>
      <c r="Q22" s="238"/>
      <c r="R22" s="226"/>
      <c r="S22" s="227"/>
      <c r="T22" s="227"/>
      <c r="U22" s="227"/>
      <c r="V22" s="228"/>
      <c r="W22" s="255"/>
      <c r="X22" s="300"/>
      <c r="Y22" s="58"/>
      <c r="Z22" s="58"/>
      <c r="AA22" s="58"/>
      <c r="AB22" s="58"/>
      <c r="AC22" s="58"/>
      <c r="AD22" s="58"/>
    </row>
    <row r="23" spans="1:30" ht="17.100000000000001" customHeight="1" x14ac:dyDescent="0.25">
      <c r="A23" s="292">
        <v>4</v>
      </c>
      <c r="B23" s="301">
        <v>0.58333333333333337</v>
      </c>
      <c r="C23" s="302"/>
      <c r="D23" s="223" t="str">
        <f>B11</f>
        <v>エアフォルク山梨</v>
      </c>
      <c r="E23" s="224"/>
      <c r="F23" s="224"/>
      <c r="G23" s="224"/>
      <c r="H23" s="225"/>
      <c r="I23" s="229">
        <f>IF(L23:L24="","",(L23+L24))</f>
        <v>5</v>
      </c>
      <c r="J23" s="230"/>
      <c r="K23" s="239" t="s">
        <v>7</v>
      </c>
      <c r="L23" s="60">
        <v>5</v>
      </c>
      <c r="M23" s="63" t="s">
        <v>6</v>
      </c>
      <c r="N23" s="60">
        <v>0</v>
      </c>
      <c r="O23" s="239" t="s">
        <v>8</v>
      </c>
      <c r="P23" s="230">
        <f>IF(N23:N24="","",(N23+N24))</f>
        <v>1</v>
      </c>
      <c r="Q23" s="237"/>
      <c r="R23" s="223" t="str">
        <f>B7</f>
        <v>リスカーレ牧丘</v>
      </c>
      <c r="S23" s="224"/>
      <c r="T23" s="224"/>
      <c r="U23" s="224"/>
      <c r="V23" s="225"/>
      <c r="W23" s="255" t="str">
        <f>B9</f>
        <v>増穂SC</v>
      </c>
      <c r="X23" s="299" t="str">
        <f>B5</f>
        <v>若草バイキング</v>
      </c>
      <c r="Y23" s="58"/>
      <c r="Z23" s="58"/>
      <c r="AA23" s="58"/>
      <c r="AC23" s="58"/>
      <c r="AD23" s="58"/>
    </row>
    <row r="24" spans="1:30" ht="17.100000000000001" customHeight="1" x14ac:dyDescent="0.25">
      <c r="A24" s="293"/>
      <c r="B24" s="303"/>
      <c r="C24" s="304"/>
      <c r="D24" s="226"/>
      <c r="E24" s="227"/>
      <c r="F24" s="227"/>
      <c r="G24" s="227"/>
      <c r="H24" s="228"/>
      <c r="I24" s="231"/>
      <c r="J24" s="232"/>
      <c r="K24" s="240"/>
      <c r="L24" s="61">
        <v>0</v>
      </c>
      <c r="M24" s="65" t="s">
        <v>6</v>
      </c>
      <c r="N24" s="61">
        <v>1</v>
      </c>
      <c r="O24" s="240"/>
      <c r="P24" s="232"/>
      <c r="Q24" s="238"/>
      <c r="R24" s="226"/>
      <c r="S24" s="227"/>
      <c r="T24" s="227"/>
      <c r="U24" s="227"/>
      <c r="V24" s="228"/>
      <c r="W24" s="255"/>
      <c r="X24" s="300"/>
      <c r="Y24" s="58"/>
      <c r="Z24" s="58"/>
      <c r="AA24" s="58"/>
      <c r="AB24" s="58"/>
      <c r="AC24" s="58"/>
      <c r="AD24" s="58"/>
    </row>
    <row r="25" spans="1:30" ht="17.100000000000001" customHeight="1" x14ac:dyDescent="0.25">
      <c r="A25" s="16"/>
      <c r="B25" s="16"/>
      <c r="C25" s="17"/>
      <c r="D25" s="276" t="s">
        <v>21</v>
      </c>
      <c r="E25" s="276"/>
      <c r="F25" s="276"/>
      <c r="G25" s="276"/>
      <c r="H25" s="276"/>
      <c r="I25" s="278"/>
      <c r="J25" s="278"/>
      <c r="K25" s="278"/>
      <c r="L25" s="278"/>
      <c r="M25" s="278"/>
      <c r="N25" s="278"/>
      <c r="O25" s="298" t="s">
        <v>18</v>
      </c>
      <c r="P25" s="298"/>
      <c r="Q25" s="298"/>
      <c r="R25" s="298"/>
      <c r="S25" s="298"/>
      <c r="T25" s="276" t="str">
        <f>T13</f>
        <v>増穂SC</v>
      </c>
      <c r="U25" s="276"/>
      <c r="V25" s="276"/>
      <c r="W25" s="276"/>
      <c r="X25" s="276"/>
    </row>
    <row r="26" spans="1:30" ht="17.100000000000001" customHeight="1" x14ac:dyDescent="0.25"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27"/>
      <c r="P26" s="227"/>
      <c r="Q26" s="227"/>
      <c r="R26" s="227"/>
      <c r="S26" s="227"/>
      <c r="T26" s="277"/>
      <c r="U26" s="277"/>
      <c r="V26" s="277"/>
      <c r="W26" s="277"/>
      <c r="X26" s="277"/>
    </row>
    <row r="27" spans="1:30" ht="17.100000000000001" customHeight="1" x14ac:dyDescent="0.25">
      <c r="A27" s="256" t="s">
        <v>0</v>
      </c>
      <c r="B27" s="241" t="str">
        <f>K2</f>
        <v>2月15日(日)</v>
      </c>
      <c r="C27" s="243"/>
      <c r="D27" s="306" t="str">
        <f>D15</f>
        <v>B</v>
      </c>
      <c r="E27" s="307"/>
      <c r="F27" s="310" t="s">
        <v>2</v>
      </c>
      <c r="G27" s="310"/>
      <c r="H27" s="310"/>
      <c r="I27" s="20"/>
      <c r="J27" s="310" t="s">
        <v>16</v>
      </c>
      <c r="K27" s="310"/>
      <c r="L27" s="310"/>
      <c r="M27" s="310"/>
      <c r="N27" s="284" t="s">
        <v>62</v>
      </c>
      <c r="O27" s="284"/>
      <c r="P27" s="284"/>
      <c r="Q27" s="284"/>
      <c r="R27" s="284"/>
      <c r="S27" s="284"/>
      <c r="T27" s="284"/>
      <c r="U27" s="284"/>
      <c r="V27" s="312"/>
      <c r="W27" s="270" t="str">
        <f>W15</f>
        <v>主審</v>
      </c>
      <c r="X27" s="267" t="str">
        <f>X15</f>
        <v>補助審</v>
      </c>
    </row>
    <row r="28" spans="1:30" ht="17.100000000000001" customHeight="1" x14ac:dyDescent="0.25">
      <c r="A28" s="256"/>
      <c r="B28" s="244"/>
      <c r="C28" s="246"/>
      <c r="D28" s="308"/>
      <c r="E28" s="309"/>
      <c r="F28" s="311"/>
      <c r="G28" s="311"/>
      <c r="H28" s="311"/>
      <c r="I28" s="21"/>
      <c r="J28" s="311"/>
      <c r="K28" s="311"/>
      <c r="L28" s="311"/>
      <c r="M28" s="311"/>
      <c r="N28" s="286"/>
      <c r="O28" s="286"/>
      <c r="P28" s="286"/>
      <c r="Q28" s="286"/>
      <c r="R28" s="286"/>
      <c r="S28" s="286"/>
      <c r="T28" s="286"/>
      <c r="U28" s="286"/>
      <c r="V28" s="313"/>
      <c r="W28" s="300"/>
      <c r="X28" s="255"/>
    </row>
    <row r="29" spans="1:30" ht="17.100000000000001" customHeight="1" x14ac:dyDescent="0.25">
      <c r="A29" s="305">
        <v>1</v>
      </c>
      <c r="B29" s="294">
        <v>0.41666666666666669</v>
      </c>
      <c r="C29" s="295"/>
      <c r="D29" s="253" t="str">
        <f>B7</f>
        <v>リスカーレ牧丘</v>
      </c>
      <c r="E29" s="253"/>
      <c r="F29" s="253"/>
      <c r="G29" s="253"/>
      <c r="H29" s="253"/>
      <c r="I29" s="229" t="str">
        <f>IF(L29:L30="","",(L29+L30))</f>
        <v/>
      </c>
      <c r="J29" s="230"/>
      <c r="K29" s="233" t="s">
        <v>7</v>
      </c>
      <c r="L29" s="60"/>
      <c r="M29" s="60" t="s">
        <v>6</v>
      </c>
      <c r="N29" s="60"/>
      <c r="O29" s="235" t="s">
        <v>8</v>
      </c>
      <c r="P29" s="230" t="str">
        <f>IF(N29:N30="","",(N29+N30))</f>
        <v/>
      </c>
      <c r="Q29" s="237"/>
      <c r="R29" s="253" t="str">
        <f>B9</f>
        <v>増穂SC</v>
      </c>
      <c r="S29" s="253"/>
      <c r="T29" s="253"/>
      <c r="U29" s="253"/>
      <c r="V29" s="253"/>
      <c r="W29" s="255" t="str">
        <f>R31</f>
        <v>エアフォルク山梨</v>
      </c>
      <c r="X29" s="255" t="str">
        <f>D31</f>
        <v>若草バイキング</v>
      </c>
      <c r="Y29" s="2"/>
      <c r="Z29" s="2"/>
      <c r="AA29" s="2"/>
      <c r="AC29" s="59"/>
      <c r="AD29" s="59"/>
    </row>
    <row r="30" spans="1:30" ht="17.100000000000001" customHeight="1" x14ac:dyDescent="0.25">
      <c r="A30" s="305"/>
      <c r="B30" s="296"/>
      <c r="C30" s="297"/>
      <c r="D30" s="254"/>
      <c r="E30" s="254"/>
      <c r="F30" s="254"/>
      <c r="G30" s="254"/>
      <c r="H30" s="254"/>
      <c r="I30" s="231"/>
      <c r="J30" s="232"/>
      <c r="K30" s="234"/>
      <c r="L30" s="61"/>
      <c r="M30" s="61" t="s">
        <v>6</v>
      </c>
      <c r="N30" s="61"/>
      <c r="O30" s="236"/>
      <c r="P30" s="232"/>
      <c r="Q30" s="238"/>
      <c r="R30" s="254"/>
      <c r="S30" s="254"/>
      <c r="T30" s="254"/>
      <c r="U30" s="254"/>
      <c r="V30" s="254"/>
      <c r="W30" s="255"/>
      <c r="X30" s="255"/>
      <c r="Y30" s="2"/>
      <c r="Z30" s="2"/>
      <c r="AA30" s="2"/>
      <c r="AB30" s="59"/>
      <c r="AC30" s="59"/>
      <c r="AD30" s="59"/>
    </row>
    <row r="31" spans="1:30" ht="17.100000000000001" customHeight="1" x14ac:dyDescent="0.25">
      <c r="A31" s="305">
        <v>2</v>
      </c>
      <c r="B31" s="294">
        <v>0.45833333333333331</v>
      </c>
      <c r="C31" s="295"/>
      <c r="D31" s="254" t="str">
        <f>B5</f>
        <v>若草バイキング</v>
      </c>
      <c r="E31" s="254"/>
      <c r="F31" s="254"/>
      <c r="G31" s="254"/>
      <c r="H31" s="254"/>
      <c r="I31" s="229" t="str">
        <f>IF(L31:L32="","",(L31+L32))</f>
        <v/>
      </c>
      <c r="J31" s="230"/>
      <c r="K31" s="233" t="s">
        <v>7</v>
      </c>
      <c r="L31" s="60"/>
      <c r="M31" s="60" t="s">
        <v>6</v>
      </c>
      <c r="N31" s="60"/>
      <c r="O31" s="235" t="s">
        <v>8</v>
      </c>
      <c r="P31" s="230" t="str">
        <f>IF(N31:N32="","",(N31+N32))</f>
        <v/>
      </c>
      <c r="Q31" s="237"/>
      <c r="R31" s="254" t="str">
        <f>B11</f>
        <v>エアフォルク山梨</v>
      </c>
      <c r="S31" s="254"/>
      <c r="T31" s="254"/>
      <c r="U31" s="254"/>
      <c r="V31" s="254"/>
      <c r="W31" s="255" t="str">
        <f>D29</f>
        <v>リスカーレ牧丘</v>
      </c>
      <c r="X31" s="255" t="str">
        <f>R29</f>
        <v>増穂SC</v>
      </c>
      <c r="Y31" s="2"/>
      <c r="Z31" s="2"/>
      <c r="AA31" s="2"/>
      <c r="AC31" s="59"/>
      <c r="AD31" s="59"/>
    </row>
    <row r="32" spans="1:30" ht="17.100000000000001" customHeight="1" x14ac:dyDescent="0.25">
      <c r="A32" s="305"/>
      <c r="B32" s="296"/>
      <c r="C32" s="297"/>
      <c r="D32" s="254"/>
      <c r="E32" s="254"/>
      <c r="F32" s="254"/>
      <c r="G32" s="254"/>
      <c r="H32" s="254"/>
      <c r="I32" s="231"/>
      <c r="J32" s="232"/>
      <c r="K32" s="234"/>
      <c r="L32" s="61"/>
      <c r="M32" s="61" t="s">
        <v>6</v>
      </c>
      <c r="N32" s="61"/>
      <c r="O32" s="236"/>
      <c r="P32" s="232"/>
      <c r="Q32" s="238"/>
      <c r="R32" s="254"/>
      <c r="S32" s="254"/>
      <c r="T32" s="254"/>
      <c r="U32" s="254"/>
      <c r="V32" s="254"/>
      <c r="W32" s="255"/>
      <c r="X32" s="255"/>
      <c r="Y32" s="2"/>
      <c r="Z32" s="2"/>
      <c r="AA32" s="2"/>
      <c r="AB32" s="59"/>
      <c r="AC32" s="59"/>
      <c r="AD32" s="59"/>
    </row>
    <row r="33" spans="1:24" ht="17.100000000000001" customHeight="1" x14ac:dyDescent="0.25">
      <c r="A33" s="305">
        <v>3</v>
      </c>
      <c r="B33" s="294"/>
      <c r="C33" s="295"/>
      <c r="D33" s="254"/>
      <c r="E33" s="254"/>
      <c r="F33" s="254"/>
      <c r="G33" s="254"/>
      <c r="H33" s="254"/>
      <c r="I33" s="322"/>
      <c r="J33" s="323"/>
      <c r="K33" s="324" t="s">
        <v>7</v>
      </c>
      <c r="L33" s="12"/>
      <c r="M33" s="13" t="s">
        <v>6</v>
      </c>
      <c r="N33" s="12"/>
      <c r="O33" s="325" t="s">
        <v>8</v>
      </c>
      <c r="P33" s="224"/>
      <c r="Q33" s="225"/>
      <c r="R33" s="223"/>
      <c r="S33" s="224"/>
      <c r="T33" s="224"/>
      <c r="U33" s="224"/>
      <c r="V33" s="225"/>
      <c r="W33" s="299"/>
      <c r="X33" s="255"/>
    </row>
    <row r="34" spans="1:24" ht="17.100000000000001" customHeight="1" x14ac:dyDescent="0.25">
      <c r="A34" s="305"/>
      <c r="B34" s="296"/>
      <c r="C34" s="297"/>
      <c r="D34" s="254"/>
      <c r="E34" s="254"/>
      <c r="F34" s="254"/>
      <c r="G34" s="254"/>
      <c r="H34" s="254"/>
      <c r="I34" s="316"/>
      <c r="J34" s="317"/>
      <c r="K34" s="319"/>
      <c r="L34" s="3"/>
      <c r="M34" s="14" t="s">
        <v>6</v>
      </c>
      <c r="N34" s="3"/>
      <c r="O34" s="321"/>
      <c r="P34" s="227"/>
      <c r="Q34" s="228"/>
      <c r="R34" s="226"/>
      <c r="S34" s="227"/>
      <c r="T34" s="227"/>
      <c r="U34" s="227"/>
      <c r="V34" s="228"/>
      <c r="W34" s="300"/>
      <c r="X34" s="255"/>
    </row>
    <row r="35" spans="1:24" ht="17.100000000000001" customHeight="1" x14ac:dyDescent="0.25">
      <c r="A35" s="305">
        <v>4</v>
      </c>
      <c r="B35" s="294"/>
      <c r="C35" s="295"/>
      <c r="D35" s="254"/>
      <c r="E35" s="254"/>
      <c r="F35" s="254"/>
      <c r="G35" s="254"/>
      <c r="H35" s="254"/>
      <c r="I35" s="314"/>
      <c r="J35" s="315"/>
      <c r="K35" s="318" t="s">
        <v>7</v>
      </c>
      <c r="M35" s="15" t="s">
        <v>6</v>
      </c>
      <c r="O35" s="320" t="s">
        <v>8</v>
      </c>
      <c r="P35" s="224"/>
      <c r="Q35" s="225"/>
      <c r="R35" s="223"/>
      <c r="S35" s="224"/>
      <c r="T35" s="224"/>
      <c r="U35" s="224"/>
      <c r="V35" s="225"/>
      <c r="W35" s="299"/>
      <c r="X35" s="255"/>
    </row>
    <row r="36" spans="1:24" ht="17.100000000000001" customHeight="1" x14ac:dyDescent="0.25">
      <c r="A36" s="305"/>
      <c r="B36" s="296"/>
      <c r="C36" s="297"/>
      <c r="D36" s="254"/>
      <c r="E36" s="254"/>
      <c r="F36" s="254"/>
      <c r="G36" s="254"/>
      <c r="H36" s="254"/>
      <c r="I36" s="316"/>
      <c r="J36" s="317"/>
      <c r="K36" s="319"/>
      <c r="L36" s="3"/>
      <c r="M36" s="14" t="s">
        <v>6</v>
      </c>
      <c r="N36" s="3"/>
      <c r="O36" s="321"/>
      <c r="P36" s="227"/>
      <c r="Q36" s="228"/>
      <c r="R36" s="226"/>
      <c r="S36" s="227"/>
      <c r="T36" s="227"/>
      <c r="U36" s="227"/>
      <c r="V36" s="228"/>
      <c r="W36" s="300"/>
      <c r="X36" s="255"/>
    </row>
    <row r="38" spans="1:24" ht="14.25" x14ac:dyDescent="0.25">
      <c r="B38" s="16"/>
      <c r="C38" s="22"/>
      <c r="D38" s="23"/>
      <c r="E38" s="23"/>
      <c r="F38" s="23"/>
      <c r="G38" s="23"/>
      <c r="H38" s="23"/>
      <c r="I38" s="24"/>
      <c r="J38" s="24"/>
      <c r="K38" s="25"/>
      <c r="M38" s="15"/>
      <c r="O38" s="16"/>
      <c r="P38" s="23"/>
      <c r="Q38" s="10"/>
      <c r="R38" s="10"/>
      <c r="S38" s="10"/>
      <c r="T38" s="10"/>
      <c r="U38" s="10"/>
      <c r="V38" s="10"/>
      <c r="W38" s="10"/>
    </row>
    <row r="39" spans="1:24" ht="14.25" x14ac:dyDescent="0.25">
      <c r="B39" s="16"/>
      <c r="C39" s="16"/>
      <c r="D39" s="19"/>
      <c r="E39" s="19"/>
      <c r="F39" s="19"/>
      <c r="G39" s="19"/>
      <c r="H39" s="19"/>
      <c r="K39" s="16"/>
      <c r="M39" s="15"/>
      <c r="O39" s="16"/>
      <c r="P39" s="19"/>
      <c r="Q39" s="19"/>
      <c r="R39" s="19"/>
      <c r="S39" s="19"/>
      <c r="T39" s="19"/>
      <c r="U39" s="19"/>
      <c r="V39" s="23"/>
      <c r="W39" s="23"/>
    </row>
    <row r="40" spans="1:24" ht="13.5" customHeight="1" x14ac:dyDescent="0.25">
      <c r="B40" s="16"/>
      <c r="C40" s="17"/>
      <c r="D40" s="18"/>
      <c r="E40" s="19"/>
      <c r="F40" s="19"/>
      <c r="G40" s="19"/>
      <c r="H40" s="19"/>
      <c r="I40" s="1"/>
      <c r="K40" s="16"/>
      <c r="M40" s="15"/>
      <c r="O40" s="16"/>
      <c r="P40" s="19"/>
      <c r="Q40" s="19"/>
      <c r="R40" s="19"/>
      <c r="S40" s="19"/>
      <c r="T40" s="19"/>
      <c r="U40" s="19"/>
      <c r="V40" s="19"/>
      <c r="W40" s="19"/>
    </row>
    <row r="41" spans="1:24" ht="14.25" x14ac:dyDescent="0.25">
      <c r="B41" s="16"/>
      <c r="C41" s="26"/>
      <c r="D41" s="27"/>
      <c r="E41" s="23"/>
      <c r="F41" s="23"/>
      <c r="G41" s="23"/>
      <c r="H41" s="23"/>
      <c r="I41" s="28"/>
      <c r="J41" s="24"/>
      <c r="K41" s="25"/>
      <c r="M41" s="15"/>
      <c r="O41" s="16"/>
      <c r="P41" s="23"/>
      <c r="Q41" s="23"/>
      <c r="R41" s="23"/>
      <c r="S41" s="23"/>
      <c r="T41" s="23"/>
      <c r="U41" s="23"/>
      <c r="V41" s="23"/>
      <c r="W41" s="23"/>
    </row>
    <row r="42" spans="1:24" ht="14.25" x14ac:dyDescent="0.25">
      <c r="B42" s="16"/>
      <c r="C42" s="22"/>
      <c r="D42" s="23"/>
      <c r="E42" s="23"/>
      <c r="F42" s="23"/>
      <c r="G42" s="23"/>
      <c r="H42" s="23"/>
      <c r="I42" s="24"/>
      <c r="J42" s="24"/>
      <c r="K42" s="25"/>
      <c r="M42" s="15"/>
      <c r="O42" s="16"/>
      <c r="P42" s="23"/>
      <c r="Q42" s="23"/>
      <c r="R42" s="23"/>
      <c r="S42" s="23"/>
      <c r="T42" s="23"/>
      <c r="U42" s="23"/>
      <c r="V42" s="23"/>
      <c r="W42" s="23"/>
    </row>
    <row r="43" spans="1:24" ht="14.25" x14ac:dyDescent="0.25">
      <c r="B43" s="16"/>
      <c r="C43" s="26"/>
      <c r="D43" s="27"/>
      <c r="E43" s="23"/>
      <c r="F43" s="23"/>
      <c r="G43" s="23"/>
      <c r="H43" s="23"/>
      <c r="I43" s="28"/>
      <c r="J43" s="24"/>
      <c r="K43" s="25"/>
      <c r="M43" s="15"/>
      <c r="O43" s="16"/>
      <c r="P43" s="23"/>
      <c r="Q43" s="23"/>
      <c r="R43" s="23"/>
      <c r="S43" s="23"/>
      <c r="T43" s="23"/>
      <c r="U43" s="23"/>
      <c r="V43" s="23"/>
      <c r="W43" s="23"/>
    </row>
    <row r="44" spans="1:24" ht="14.25" x14ac:dyDescent="0.25">
      <c r="B44" s="16"/>
      <c r="C44" s="22"/>
      <c r="D44" s="23"/>
      <c r="E44" s="23"/>
      <c r="F44" s="23"/>
      <c r="G44" s="23"/>
      <c r="H44" s="23"/>
      <c r="I44" s="24"/>
      <c r="J44" s="24"/>
      <c r="K44" s="25"/>
      <c r="M44" s="15"/>
      <c r="O44" s="16"/>
      <c r="P44" s="23"/>
      <c r="Q44" s="23"/>
      <c r="R44" s="23"/>
      <c r="S44" s="23"/>
      <c r="T44" s="23"/>
      <c r="U44" s="23"/>
      <c r="V44" s="23"/>
      <c r="W44" s="23"/>
    </row>
  </sheetData>
  <protectedRanges>
    <protectedRange password="C4D3" sqref="D5:O5 D7:O7 D9:O9 D11:O11" name="関数データ保護"/>
  </protectedRanges>
  <mergeCells count="172">
    <mergeCell ref="AD4:AE5"/>
    <mergeCell ref="AD6:AE7"/>
    <mergeCell ref="AD8:AE9"/>
    <mergeCell ref="AD10:AE11"/>
    <mergeCell ref="W35:W36"/>
    <mergeCell ref="X35:X36"/>
    <mergeCell ref="Y5:Y6"/>
    <mergeCell ref="Y7:Y8"/>
    <mergeCell ref="Y9:Y10"/>
    <mergeCell ref="Y11:Y12"/>
    <mergeCell ref="W33:W34"/>
    <mergeCell ref="X33:X34"/>
    <mergeCell ref="X31:X32"/>
    <mergeCell ref="W29:W30"/>
    <mergeCell ref="X29:X30"/>
    <mergeCell ref="X23:X24"/>
    <mergeCell ref="X17:X18"/>
    <mergeCell ref="X19:X20"/>
    <mergeCell ref="Z5:Z6"/>
    <mergeCell ref="W5:W6"/>
    <mergeCell ref="X5:X6"/>
    <mergeCell ref="A35:A36"/>
    <mergeCell ref="B35:C36"/>
    <mergeCell ref="D35:H36"/>
    <mergeCell ref="I35:J36"/>
    <mergeCell ref="K35:K36"/>
    <mergeCell ref="O35:O36"/>
    <mergeCell ref="P35:Q36"/>
    <mergeCell ref="R35:V36"/>
    <mergeCell ref="W31:W32"/>
    <mergeCell ref="A33:A34"/>
    <mergeCell ref="B33:C34"/>
    <mergeCell ref="D33:H34"/>
    <mergeCell ref="I33:J34"/>
    <mergeCell ref="K33:K34"/>
    <mergeCell ref="O33:O34"/>
    <mergeCell ref="P33:Q34"/>
    <mergeCell ref="R33:V34"/>
    <mergeCell ref="A31:A32"/>
    <mergeCell ref="B31:C32"/>
    <mergeCell ref="D31:H32"/>
    <mergeCell ref="I31:J32"/>
    <mergeCell ref="K31:K32"/>
    <mergeCell ref="O31:O32"/>
    <mergeCell ref="P31:Q32"/>
    <mergeCell ref="R31:V32"/>
    <mergeCell ref="W27:W28"/>
    <mergeCell ref="X27:X28"/>
    <mergeCell ref="A29:A30"/>
    <mergeCell ref="B29:C30"/>
    <mergeCell ref="D29:H30"/>
    <mergeCell ref="I29:J30"/>
    <mergeCell ref="K29:K30"/>
    <mergeCell ref="O29:O30"/>
    <mergeCell ref="P29:Q30"/>
    <mergeCell ref="R29:V30"/>
    <mergeCell ref="A27:A28"/>
    <mergeCell ref="B27:C28"/>
    <mergeCell ref="D27:E28"/>
    <mergeCell ref="F27:H28"/>
    <mergeCell ref="J27:M28"/>
    <mergeCell ref="N27:V28"/>
    <mergeCell ref="D25:H26"/>
    <mergeCell ref="I25:N26"/>
    <mergeCell ref="O25:S26"/>
    <mergeCell ref="T25:X26"/>
    <mergeCell ref="W21:W22"/>
    <mergeCell ref="X21:X22"/>
    <mergeCell ref="A23:A24"/>
    <mergeCell ref="B23:C24"/>
    <mergeCell ref="D23:H24"/>
    <mergeCell ref="I23:J24"/>
    <mergeCell ref="K23:K24"/>
    <mergeCell ref="O23:O24"/>
    <mergeCell ref="P23:Q24"/>
    <mergeCell ref="R23:V24"/>
    <mergeCell ref="A21:A22"/>
    <mergeCell ref="B21:C22"/>
    <mergeCell ref="D21:H22"/>
    <mergeCell ref="I21:J22"/>
    <mergeCell ref="K21:K22"/>
    <mergeCell ref="O21:O22"/>
    <mergeCell ref="P21:Q22"/>
    <mergeCell ref="R21:V22"/>
    <mergeCell ref="W23:W24"/>
    <mergeCell ref="A19:A20"/>
    <mergeCell ref="B19:C20"/>
    <mergeCell ref="D19:H20"/>
    <mergeCell ref="I19:J20"/>
    <mergeCell ref="K19:K20"/>
    <mergeCell ref="O19:O20"/>
    <mergeCell ref="P19:Q20"/>
    <mergeCell ref="R19:V20"/>
    <mergeCell ref="W19:W20"/>
    <mergeCell ref="A17:A18"/>
    <mergeCell ref="B17:C18"/>
    <mergeCell ref="D17:H18"/>
    <mergeCell ref="I17:J18"/>
    <mergeCell ref="K17:K18"/>
    <mergeCell ref="O17:O18"/>
    <mergeCell ref="P17:Q18"/>
    <mergeCell ref="R17:V18"/>
    <mergeCell ref="W17:W18"/>
    <mergeCell ref="D13:H14"/>
    <mergeCell ref="I13:N14"/>
    <mergeCell ref="O13:S14"/>
    <mergeCell ref="T13:X14"/>
    <mergeCell ref="A15:A16"/>
    <mergeCell ref="B15:C16"/>
    <mergeCell ref="D15:E16"/>
    <mergeCell ref="F15:H16"/>
    <mergeCell ref="J15:M16"/>
    <mergeCell ref="N15:V16"/>
    <mergeCell ref="W15:W16"/>
    <mergeCell ref="X15:X16"/>
    <mergeCell ref="M11:O12"/>
    <mergeCell ref="P11:R12"/>
    <mergeCell ref="S11:T12"/>
    <mergeCell ref="U11:V12"/>
    <mergeCell ref="W11:W12"/>
    <mergeCell ref="X11:X12"/>
    <mergeCell ref="P9:R10"/>
    <mergeCell ref="S9:T10"/>
    <mergeCell ref="U9:V10"/>
    <mergeCell ref="W9:W10"/>
    <mergeCell ref="X9:X10"/>
    <mergeCell ref="M9:O9"/>
    <mergeCell ref="A11:A12"/>
    <mergeCell ref="B11:C12"/>
    <mergeCell ref="D11:F11"/>
    <mergeCell ref="G11:I11"/>
    <mergeCell ref="J11:L11"/>
    <mergeCell ref="A9:A10"/>
    <mergeCell ref="B9:C10"/>
    <mergeCell ref="D9:F9"/>
    <mergeCell ref="G9:I9"/>
    <mergeCell ref="J9:L10"/>
    <mergeCell ref="A7:A8"/>
    <mergeCell ref="B7:C8"/>
    <mergeCell ref="D7:F7"/>
    <mergeCell ref="G7:I8"/>
    <mergeCell ref="J7:L7"/>
    <mergeCell ref="P3:R4"/>
    <mergeCell ref="S3:T4"/>
    <mergeCell ref="U3:V4"/>
    <mergeCell ref="X3:X4"/>
    <mergeCell ref="A5:A6"/>
    <mergeCell ref="B5:C6"/>
    <mergeCell ref="D5:F6"/>
    <mergeCell ref="G5:I5"/>
    <mergeCell ref="J5:L5"/>
    <mergeCell ref="M5:O5"/>
    <mergeCell ref="M7:O7"/>
    <mergeCell ref="P7:R8"/>
    <mergeCell ref="S7:T8"/>
    <mergeCell ref="U7:V8"/>
    <mergeCell ref="W7:W8"/>
    <mergeCell ref="X7:X8"/>
    <mergeCell ref="P5:R6"/>
    <mergeCell ref="S5:T6"/>
    <mergeCell ref="U5:V6"/>
    <mergeCell ref="C1:W1"/>
    <mergeCell ref="A2:B2"/>
    <mergeCell ref="C2:E2"/>
    <mergeCell ref="P2:W2"/>
    <mergeCell ref="B3:C4"/>
    <mergeCell ref="D3:F4"/>
    <mergeCell ref="G3:I4"/>
    <mergeCell ref="J3:L4"/>
    <mergeCell ref="M3:O4"/>
    <mergeCell ref="F2:J2"/>
    <mergeCell ref="K2:O2"/>
  </mergeCells>
  <phoneticPr fontId="10"/>
  <pageMargins left="0.78740157480314965" right="0.78740157480314965" top="0.98425196850393704" bottom="0.98425196850393704" header="0.31496062992125984" footer="0.51181102362204722"/>
  <pageSetup paperSize="9" orientation="portrait" horizontalDpi="4294967293" r:id="rId1"/>
  <headerFooter alignWithMargins="0">
    <oddFooter>&amp;C&amp;12試合結果・警告退場は日程終了後直ちに4種広報部宛ご報告ください。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ED713-8C43-4BB6-8932-00005B0B3774}">
  <sheetPr>
    <tabColor rgb="FF66FFFF"/>
    <pageSetUpPr fitToPage="1"/>
  </sheetPr>
  <dimension ref="A1:AE50"/>
  <sheetViews>
    <sheetView topLeftCell="A18" zoomScaleNormal="100" zoomScaleSheetLayoutView="90" workbookViewId="0">
      <selection activeCell="B31" sqref="B31:C32"/>
    </sheetView>
  </sheetViews>
  <sheetFormatPr defaultColWidth="9" defaultRowHeight="12.4" x14ac:dyDescent="0.2"/>
  <cols>
    <col min="1" max="1" width="3.1328125" style="30" customWidth="1"/>
    <col min="2" max="2" width="3" style="30" customWidth="1"/>
    <col min="3" max="3" width="8.265625" style="30" customWidth="1"/>
    <col min="4" max="28" width="2.46484375" style="30" customWidth="1"/>
    <col min="29" max="29" width="4.73046875" style="30" customWidth="1"/>
    <col min="30" max="30" width="4.265625" style="30" customWidth="1"/>
    <col min="31" max="31" width="9.59765625" style="30" customWidth="1"/>
    <col min="32" max="49" width="2.59765625" style="30" customWidth="1"/>
    <col min="50" max="62" width="2.3984375" style="30" customWidth="1"/>
    <col min="63" max="16384" width="9" style="30"/>
  </cols>
  <sheetData>
    <row r="1" spans="1:31" s="4" customFormat="1" ht="31.9" customHeight="1" x14ac:dyDescent="0.25">
      <c r="C1" s="258" t="s">
        <v>60</v>
      </c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</row>
    <row r="2" spans="1:31" ht="34.5" customHeight="1" x14ac:dyDescent="0.2">
      <c r="A2" s="168" t="s">
        <v>43</v>
      </c>
      <c r="B2" s="168"/>
      <c r="C2" s="169" t="s">
        <v>2</v>
      </c>
      <c r="D2" s="169"/>
      <c r="E2" s="169"/>
      <c r="F2" s="259" t="s">
        <v>172</v>
      </c>
      <c r="G2" s="259"/>
      <c r="H2" s="259"/>
      <c r="I2" s="259"/>
      <c r="J2" s="259"/>
      <c r="K2" s="260" t="s">
        <v>58</v>
      </c>
      <c r="L2" s="260"/>
      <c r="M2" s="260"/>
      <c r="N2" s="260"/>
      <c r="O2" s="260"/>
      <c r="P2" s="227" t="s">
        <v>17</v>
      </c>
      <c r="Q2" s="227"/>
      <c r="R2" s="227"/>
      <c r="S2" s="227"/>
      <c r="T2" s="227"/>
      <c r="U2" s="227"/>
      <c r="V2" s="227"/>
      <c r="W2" s="227"/>
      <c r="X2" s="29"/>
      <c r="Y2" s="29"/>
      <c r="Z2" s="29"/>
      <c r="AA2" s="29"/>
      <c r="AB2" s="29"/>
      <c r="AC2" s="29"/>
      <c r="AD2" s="29"/>
    </row>
    <row r="3" spans="1:31" ht="17.100000000000001" customHeight="1" x14ac:dyDescent="0.2">
      <c r="A3" s="31"/>
      <c r="B3" s="170" t="str">
        <f>A2</f>
        <v>C</v>
      </c>
      <c r="C3" s="171"/>
      <c r="D3" s="174" t="str">
        <f>B5</f>
        <v>フォルトゥナU-12</v>
      </c>
      <c r="E3" s="175"/>
      <c r="F3" s="176"/>
      <c r="G3" s="174" t="str">
        <f>B7</f>
        <v>竜北SSS</v>
      </c>
      <c r="H3" s="175"/>
      <c r="I3" s="176"/>
      <c r="J3" s="174" t="str">
        <f>B9</f>
        <v>羽黒SSS</v>
      </c>
      <c r="K3" s="175"/>
      <c r="L3" s="176"/>
      <c r="M3" s="174" t="str">
        <f>B11</f>
        <v>アロンドラFC</v>
      </c>
      <c r="N3" s="175"/>
      <c r="O3" s="176"/>
      <c r="P3" s="174" t="str">
        <f>B13</f>
        <v>VC富士吉田Jr</v>
      </c>
      <c r="Q3" s="175"/>
      <c r="R3" s="175"/>
      <c r="S3" s="182" t="s">
        <v>4</v>
      </c>
      <c r="T3" s="182"/>
      <c r="U3" s="182"/>
      <c r="V3" s="182"/>
      <c r="W3" s="182" t="s">
        <v>5</v>
      </c>
      <c r="X3" s="182"/>
      <c r="Y3" s="182"/>
      <c r="Z3" s="182" t="s">
        <v>12</v>
      </c>
      <c r="AA3" s="182"/>
      <c r="AB3" s="182"/>
      <c r="AC3" s="32" t="s">
        <v>13</v>
      </c>
      <c r="AD3" s="180" t="s">
        <v>3</v>
      </c>
      <c r="AE3" s="33"/>
    </row>
    <row r="4" spans="1:31" ht="17.100000000000001" customHeight="1" x14ac:dyDescent="0.2">
      <c r="A4" s="34"/>
      <c r="B4" s="172"/>
      <c r="C4" s="173"/>
      <c r="D4" s="177"/>
      <c r="E4" s="178"/>
      <c r="F4" s="179"/>
      <c r="G4" s="177"/>
      <c r="H4" s="178"/>
      <c r="I4" s="179"/>
      <c r="J4" s="177"/>
      <c r="K4" s="178"/>
      <c r="L4" s="179"/>
      <c r="M4" s="177"/>
      <c r="N4" s="178"/>
      <c r="O4" s="179"/>
      <c r="P4" s="177"/>
      <c r="Q4" s="178"/>
      <c r="R4" s="178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35" t="s">
        <v>14</v>
      </c>
      <c r="AD4" s="180"/>
      <c r="AE4" s="33"/>
    </row>
    <row r="5" spans="1:31" ht="17.100000000000001" customHeight="1" x14ac:dyDescent="0.2">
      <c r="A5" s="196">
        <v>1</v>
      </c>
      <c r="B5" s="183" t="s">
        <v>136</v>
      </c>
      <c r="C5" s="184"/>
      <c r="D5" s="198"/>
      <c r="E5" s="199"/>
      <c r="F5" s="200"/>
      <c r="G5" s="201" t="str">
        <f>IF(G6="","",IF(G6=I6,"△",IF(G6&gt;I6,"○","●")))</f>
        <v>○</v>
      </c>
      <c r="H5" s="202"/>
      <c r="I5" s="203"/>
      <c r="J5" s="201" t="str">
        <f>IF(J6="","",IF(J6=L6,"△",IF(J6&gt;L6,"○","●")))</f>
        <v/>
      </c>
      <c r="K5" s="202"/>
      <c r="L5" s="203"/>
      <c r="M5" s="201" t="str">
        <f>IF(M6="","",IF(M6=O6,"△",IF(M6&gt;O6,"○","●")))</f>
        <v/>
      </c>
      <c r="N5" s="202"/>
      <c r="O5" s="203"/>
      <c r="P5" s="201" t="str">
        <f>IF(P6="","",IF(P6=R6,"△",IF(P6&gt;R6,"○","●")))</f>
        <v>○</v>
      </c>
      <c r="Q5" s="202"/>
      <c r="R5" s="203"/>
      <c r="S5" s="182">
        <f>COUNTIF(D5:R5,"○")*3+COUNTIF(D5:R5,"△")</f>
        <v>6</v>
      </c>
      <c r="T5" s="182"/>
      <c r="U5" s="182"/>
      <c r="V5" s="182"/>
      <c r="W5" s="206">
        <f>SUM($F$5:$F$14)</f>
        <v>19</v>
      </c>
      <c r="X5" s="206"/>
      <c r="Y5" s="206"/>
      <c r="Z5" s="206">
        <f>SUM($D$5:$D$14)</f>
        <v>1</v>
      </c>
      <c r="AA5" s="206"/>
      <c r="AB5" s="206"/>
      <c r="AC5" s="204">
        <f>W5-Z5</f>
        <v>18</v>
      </c>
      <c r="AD5" s="180">
        <f>RANK(AE5,$AE$5:$AE$14)</f>
        <v>1</v>
      </c>
      <c r="AE5" s="181">
        <f>10000*S5+100*AC5+W5</f>
        <v>61819</v>
      </c>
    </row>
    <row r="6" spans="1:31" ht="17.100000000000001" customHeight="1" x14ac:dyDescent="0.2">
      <c r="A6" s="197"/>
      <c r="B6" s="185"/>
      <c r="C6" s="186"/>
      <c r="D6" s="193"/>
      <c r="E6" s="194"/>
      <c r="F6" s="195"/>
      <c r="G6" s="53">
        <f>I19</f>
        <v>15</v>
      </c>
      <c r="H6" s="54" t="s">
        <v>6</v>
      </c>
      <c r="I6" s="55">
        <f>P19</f>
        <v>0</v>
      </c>
      <c r="J6" s="53" t="str">
        <f>I33</f>
        <v/>
      </c>
      <c r="K6" s="54" t="s">
        <v>6</v>
      </c>
      <c r="L6" s="55" t="str">
        <f>P33</f>
        <v/>
      </c>
      <c r="M6" s="53" t="str">
        <f>I39</f>
        <v/>
      </c>
      <c r="N6" s="54" t="s">
        <v>6</v>
      </c>
      <c r="O6" s="55" t="str">
        <f>P39</f>
        <v/>
      </c>
      <c r="P6" s="53">
        <f>P23</f>
        <v>4</v>
      </c>
      <c r="Q6" s="54" t="s">
        <v>6</v>
      </c>
      <c r="R6" s="55">
        <f>I23</f>
        <v>1</v>
      </c>
      <c r="S6" s="182"/>
      <c r="T6" s="182"/>
      <c r="U6" s="182"/>
      <c r="V6" s="182"/>
      <c r="W6" s="206"/>
      <c r="X6" s="206"/>
      <c r="Y6" s="206"/>
      <c r="Z6" s="206"/>
      <c r="AA6" s="206"/>
      <c r="AB6" s="206"/>
      <c r="AC6" s="205"/>
      <c r="AD6" s="180"/>
      <c r="AE6" s="181"/>
    </row>
    <row r="7" spans="1:31" ht="17.100000000000001" customHeight="1" x14ac:dyDescent="0.2">
      <c r="A7" s="182">
        <v>2</v>
      </c>
      <c r="B7" s="183" t="s">
        <v>137</v>
      </c>
      <c r="C7" s="184"/>
      <c r="D7" s="187" t="str">
        <f>IF(D8="","",IF(D8=F8,"△",IF(D8&gt;F8,"○","●")))</f>
        <v>●</v>
      </c>
      <c r="E7" s="188"/>
      <c r="F7" s="189"/>
      <c r="G7" s="190"/>
      <c r="H7" s="191"/>
      <c r="I7" s="192"/>
      <c r="J7" s="187" t="str">
        <f>IF(J8="","",IF(J8=L8,"△",IF(J8&gt;L8,"○","●")))</f>
        <v>△</v>
      </c>
      <c r="K7" s="188"/>
      <c r="L7" s="189"/>
      <c r="M7" s="187" t="str">
        <f>IF(M8="","",IF(M8=O8,"△",IF(M8&gt;O8,"○","●")))</f>
        <v/>
      </c>
      <c r="N7" s="188"/>
      <c r="O7" s="189"/>
      <c r="P7" s="187" t="str">
        <f>IF(P8="","",IF(P8=R8,"△",IF(P8&gt;R8,"○","●")))</f>
        <v/>
      </c>
      <c r="Q7" s="188"/>
      <c r="R7" s="189"/>
      <c r="S7" s="182">
        <f>COUNTIF(D7:R7,"○")*3+COUNTIF(D7:R7,"△")</f>
        <v>1</v>
      </c>
      <c r="T7" s="182"/>
      <c r="U7" s="182"/>
      <c r="V7" s="182"/>
      <c r="W7" s="206">
        <f>SUM($I$5:$I$14)</f>
        <v>1</v>
      </c>
      <c r="X7" s="206"/>
      <c r="Y7" s="206"/>
      <c r="Z7" s="206">
        <f>SUM($G$5:$G$15)</f>
        <v>16</v>
      </c>
      <c r="AA7" s="206"/>
      <c r="AB7" s="206"/>
      <c r="AC7" s="204">
        <f>W7-Z7</f>
        <v>-15</v>
      </c>
      <c r="AD7" s="180">
        <f>RANK(AE7,$AE$5:$AE$14)</f>
        <v>4</v>
      </c>
      <c r="AE7" s="181">
        <f>10000*S7+100*AC7+W7</f>
        <v>8501</v>
      </c>
    </row>
    <row r="8" spans="1:31" ht="17.100000000000001" customHeight="1" x14ac:dyDescent="0.2">
      <c r="A8" s="182"/>
      <c r="B8" s="185"/>
      <c r="C8" s="186"/>
      <c r="D8" s="56">
        <f>IF(G5="","",I6)</f>
        <v>0</v>
      </c>
      <c r="E8" s="54" t="s">
        <v>6</v>
      </c>
      <c r="F8" s="57">
        <f>IF(G5="","",G6)</f>
        <v>15</v>
      </c>
      <c r="G8" s="193"/>
      <c r="H8" s="194"/>
      <c r="I8" s="195"/>
      <c r="J8" s="53">
        <f>I25</f>
        <v>1</v>
      </c>
      <c r="K8" s="54" t="s">
        <v>6</v>
      </c>
      <c r="L8" s="55">
        <f>P25</f>
        <v>1</v>
      </c>
      <c r="M8" s="53" t="str">
        <f>P35</f>
        <v/>
      </c>
      <c r="N8" s="54" t="s">
        <v>6</v>
      </c>
      <c r="O8" s="55" t="str">
        <f>I35</f>
        <v/>
      </c>
      <c r="P8" s="53" t="str">
        <f>I41</f>
        <v/>
      </c>
      <c r="Q8" s="54" t="s">
        <v>6</v>
      </c>
      <c r="R8" s="55" t="str">
        <f>P41</f>
        <v/>
      </c>
      <c r="S8" s="182"/>
      <c r="T8" s="182"/>
      <c r="U8" s="182"/>
      <c r="V8" s="182"/>
      <c r="W8" s="206"/>
      <c r="X8" s="206"/>
      <c r="Y8" s="206"/>
      <c r="Z8" s="206"/>
      <c r="AA8" s="206"/>
      <c r="AB8" s="206"/>
      <c r="AC8" s="205"/>
      <c r="AD8" s="180"/>
      <c r="AE8" s="181"/>
    </row>
    <row r="9" spans="1:31" ht="17.100000000000001" customHeight="1" x14ac:dyDescent="0.2">
      <c r="A9" s="196">
        <v>3</v>
      </c>
      <c r="B9" s="183" t="s">
        <v>138</v>
      </c>
      <c r="C9" s="184"/>
      <c r="D9" s="187" t="str">
        <f>IF(D10="","",IF(D10=F10,"△",IF(D10&gt;F10,"○","●")))</f>
        <v/>
      </c>
      <c r="E9" s="188"/>
      <c r="F9" s="189"/>
      <c r="G9" s="187" t="str">
        <f>IF(G10="","",IF(G10=I10,"△",IF(G10&gt;I10,"○","●")))</f>
        <v>△</v>
      </c>
      <c r="H9" s="188"/>
      <c r="I9" s="189"/>
      <c r="J9" s="190"/>
      <c r="K9" s="191"/>
      <c r="L9" s="192"/>
      <c r="M9" s="187" t="str">
        <f>IF(M10="","",IF(M10=O10,"△",IF(M10&gt;O10,"○","●")))</f>
        <v>●</v>
      </c>
      <c r="N9" s="188"/>
      <c r="O9" s="189"/>
      <c r="P9" s="187" t="str">
        <f>IF(P10="","",IF(P10=R10,"△",IF(P10&gt;R10,"○","●")))</f>
        <v/>
      </c>
      <c r="Q9" s="188"/>
      <c r="R9" s="189"/>
      <c r="S9" s="182">
        <f>COUNTIF(D9:R9,"○")*3+COUNTIF(D9:R9,"△")</f>
        <v>1</v>
      </c>
      <c r="T9" s="182"/>
      <c r="U9" s="182"/>
      <c r="V9" s="182"/>
      <c r="W9" s="206">
        <f>SUM($L$5:$L$14)</f>
        <v>1</v>
      </c>
      <c r="X9" s="206"/>
      <c r="Y9" s="206"/>
      <c r="Z9" s="206">
        <f>SUM($J$5:$J$15)</f>
        <v>10</v>
      </c>
      <c r="AA9" s="206"/>
      <c r="AB9" s="206"/>
      <c r="AC9" s="204">
        <f>W9-Z9</f>
        <v>-9</v>
      </c>
      <c r="AD9" s="180">
        <f>RANK(AE9,$AE$5:$AE$14)</f>
        <v>3</v>
      </c>
      <c r="AE9" s="181">
        <f>10000*S9+100*AC9+W9</f>
        <v>9101</v>
      </c>
    </row>
    <row r="10" spans="1:31" ht="17.100000000000001" customHeight="1" x14ac:dyDescent="0.2">
      <c r="A10" s="197"/>
      <c r="B10" s="185"/>
      <c r="C10" s="186"/>
      <c r="D10" s="56" t="str">
        <f>IF(J5="","",L6)</f>
        <v/>
      </c>
      <c r="E10" s="54" t="s">
        <v>6</v>
      </c>
      <c r="F10" s="57" t="str">
        <f>IF(J5="","",J6)</f>
        <v/>
      </c>
      <c r="G10" s="56">
        <f>IF(J7="","",L8)</f>
        <v>1</v>
      </c>
      <c r="H10" s="54" t="s">
        <v>6</v>
      </c>
      <c r="I10" s="57">
        <f>IF(J7="","",J8)</f>
        <v>1</v>
      </c>
      <c r="J10" s="193"/>
      <c r="K10" s="194"/>
      <c r="L10" s="195"/>
      <c r="M10" s="53">
        <f>I21</f>
        <v>0</v>
      </c>
      <c r="N10" s="54" t="s">
        <v>6</v>
      </c>
      <c r="O10" s="55">
        <f>P21</f>
        <v>9</v>
      </c>
      <c r="P10" s="53" t="str">
        <f>P37</f>
        <v/>
      </c>
      <c r="Q10" s="54" t="s">
        <v>6</v>
      </c>
      <c r="R10" s="55" t="str">
        <f>I37</f>
        <v/>
      </c>
      <c r="S10" s="182"/>
      <c r="T10" s="182"/>
      <c r="U10" s="182"/>
      <c r="V10" s="182"/>
      <c r="W10" s="206"/>
      <c r="X10" s="206"/>
      <c r="Y10" s="206"/>
      <c r="Z10" s="206"/>
      <c r="AA10" s="206"/>
      <c r="AB10" s="206"/>
      <c r="AC10" s="205"/>
      <c r="AD10" s="180"/>
      <c r="AE10" s="181"/>
    </row>
    <row r="11" spans="1:31" ht="17.100000000000001" customHeight="1" x14ac:dyDescent="0.2">
      <c r="A11" s="182">
        <v>4</v>
      </c>
      <c r="B11" s="183" t="s">
        <v>139</v>
      </c>
      <c r="C11" s="184"/>
      <c r="D11" s="187" t="str">
        <f>IF(AND(D12="",D12=F12),"",IF(D12&gt;F12,"○",IF(D12&lt;F12,"●",IF(AND(D12&gt;=0,D12=F12),"△"))))</f>
        <v/>
      </c>
      <c r="E11" s="188"/>
      <c r="F11" s="189"/>
      <c r="G11" s="187" t="str">
        <f>IF(AND(G12="",G12=I12),"",IF(G12&gt;I12,"○",IF(G12&lt;I12,"●",IF(AND(G12&gt;=0,G12=I12),"△"))))</f>
        <v/>
      </c>
      <c r="H11" s="188"/>
      <c r="I11" s="189"/>
      <c r="J11" s="187" t="str">
        <f>IF(AND(J12="",J12=L12),"",IF(J12&gt;L12,"○",IF(J12&lt;L12,"●",IF(AND(J12&gt;=0,J12=L12),"△"))))</f>
        <v>○</v>
      </c>
      <c r="K11" s="188"/>
      <c r="L11" s="189"/>
      <c r="M11" s="190"/>
      <c r="N11" s="191"/>
      <c r="O11" s="192"/>
      <c r="P11" s="187" t="str">
        <f>IF(AND(P12="",P12=R12),"",IF(P12&gt;R12,"○",IF(P12&lt;R12,"●",IF(AND(P12&gt;=0,P12=R12),"△"))))</f>
        <v>○</v>
      </c>
      <c r="Q11" s="188"/>
      <c r="R11" s="189"/>
      <c r="S11" s="182">
        <f>COUNTIF(D11:R11,"○")*3+COUNTIF(D11:R11,"△")</f>
        <v>6</v>
      </c>
      <c r="T11" s="182"/>
      <c r="U11" s="182"/>
      <c r="V11" s="182"/>
      <c r="W11" s="206">
        <f>SUM($O$5:$O$14)</f>
        <v>13</v>
      </c>
      <c r="X11" s="206"/>
      <c r="Y11" s="206"/>
      <c r="Z11" s="206">
        <f>SUM($M$5:$M$15)</f>
        <v>0</v>
      </c>
      <c r="AA11" s="206"/>
      <c r="AB11" s="206"/>
      <c r="AC11" s="204">
        <f>W11-Z11</f>
        <v>13</v>
      </c>
      <c r="AD11" s="180">
        <f>RANK(AE11,$AE$5:$AE$14)</f>
        <v>2</v>
      </c>
      <c r="AE11" s="181">
        <f>10000*S11+100*AC11+W11</f>
        <v>61313</v>
      </c>
    </row>
    <row r="12" spans="1:31" ht="17.100000000000001" customHeight="1" x14ac:dyDescent="0.2">
      <c r="A12" s="182"/>
      <c r="B12" s="185"/>
      <c r="C12" s="186"/>
      <c r="D12" s="56" t="str">
        <f>IF(M5="","",O6)</f>
        <v/>
      </c>
      <c r="E12" s="54" t="s">
        <v>6</v>
      </c>
      <c r="F12" s="57" t="str">
        <f>IF(M5="","",M6)</f>
        <v/>
      </c>
      <c r="G12" s="56" t="str">
        <f>IF(M7="","",O8)</f>
        <v/>
      </c>
      <c r="H12" s="54" t="s">
        <v>6</v>
      </c>
      <c r="I12" s="57" t="str">
        <f>IF(M7="","",M8)</f>
        <v/>
      </c>
      <c r="J12" s="56">
        <f>IF(M9="","",O10)</f>
        <v>9</v>
      </c>
      <c r="K12" s="54" t="s">
        <v>6</v>
      </c>
      <c r="L12" s="57">
        <f>IF(M9="","",M10)</f>
        <v>0</v>
      </c>
      <c r="M12" s="193"/>
      <c r="N12" s="194"/>
      <c r="O12" s="195"/>
      <c r="P12" s="53">
        <f>P27</f>
        <v>4</v>
      </c>
      <c r="Q12" s="54" t="s">
        <v>6</v>
      </c>
      <c r="R12" s="55">
        <f>I27</f>
        <v>0</v>
      </c>
      <c r="S12" s="182"/>
      <c r="T12" s="182"/>
      <c r="U12" s="182"/>
      <c r="V12" s="182"/>
      <c r="W12" s="206"/>
      <c r="X12" s="206"/>
      <c r="Y12" s="206"/>
      <c r="Z12" s="206"/>
      <c r="AA12" s="206"/>
      <c r="AB12" s="206"/>
      <c r="AC12" s="205"/>
      <c r="AD12" s="180"/>
      <c r="AE12" s="181"/>
    </row>
    <row r="13" spans="1:31" ht="17.100000000000001" customHeight="1" x14ac:dyDescent="0.2">
      <c r="A13" s="196">
        <v>5</v>
      </c>
      <c r="B13" s="183" t="s">
        <v>78</v>
      </c>
      <c r="C13" s="184"/>
      <c r="D13" s="187" t="str">
        <f>IF(AND(D14="",D14=F14),"",IF(D14&gt;F14,"○",IF(D14&lt;F14,"●",IF(AND(D14&gt;=0,D14=F14),"△"))))</f>
        <v>●</v>
      </c>
      <c r="E13" s="188"/>
      <c r="F13" s="189"/>
      <c r="G13" s="187" t="str">
        <f>IF(AND(G14="",G14=I14),"",IF(G14&gt;I14,"○",IF(G14&lt;I14,"●",IF(AND(G14&gt;=0,G14=I14),"△"))))</f>
        <v/>
      </c>
      <c r="H13" s="188"/>
      <c r="I13" s="189"/>
      <c r="J13" s="187" t="str">
        <f>IF(AND(J14="",J14=L14),"",IF(J14&gt;L14,"○",IF(J14&lt;L14,"●",IF(AND(J14&gt;=0,J14=L14),"△"))))</f>
        <v/>
      </c>
      <c r="K13" s="188"/>
      <c r="L13" s="189"/>
      <c r="M13" s="187" t="str">
        <f>IF(AND(M14="",M14=O14),"",IF(M14&gt;O14,"○",IF(M14&lt;O14,"●",IF(AND(M14&gt;=0,M14=O14),"△"))))</f>
        <v>●</v>
      </c>
      <c r="N13" s="188"/>
      <c r="O13" s="189"/>
      <c r="P13" s="190"/>
      <c r="Q13" s="191"/>
      <c r="R13" s="192"/>
      <c r="S13" s="182">
        <f>COUNTIF(D13:R13,"○")*3+COUNTIF(D13:R13,"△")</f>
        <v>0</v>
      </c>
      <c r="T13" s="182"/>
      <c r="U13" s="182"/>
      <c r="V13" s="182"/>
      <c r="W13" s="206">
        <f>SUM($R$5:$R$14)</f>
        <v>1</v>
      </c>
      <c r="X13" s="206"/>
      <c r="Y13" s="206"/>
      <c r="Z13" s="206">
        <f>SUM($P$5:$P$15)</f>
        <v>8</v>
      </c>
      <c r="AA13" s="206"/>
      <c r="AB13" s="206"/>
      <c r="AC13" s="204">
        <f>W13-Z13</f>
        <v>-7</v>
      </c>
      <c r="AD13" s="180">
        <f>RANK(AE13,$AE$5:$AE$14)</f>
        <v>5</v>
      </c>
      <c r="AE13" s="181">
        <f>10000*S13+100*AC13+W13</f>
        <v>-699</v>
      </c>
    </row>
    <row r="14" spans="1:31" ht="17.100000000000001" customHeight="1" x14ac:dyDescent="0.2">
      <c r="A14" s="197"/>
      <c r="B14" s="185"/>
      <c r="C14" s="186"/>
      <c r="D14" s="56">
        <f>IF(P5="","",R6)</f>
        <v>1</v>
      </c>
      <c r="E14" s="54" t="s">
        <v>6</v>
      </c>
      <c r="F14" s="57">
        <f>IF(P5="","",P6)</f>
        <v>4</v>
      </c>
      <c r="G14" s="56" t="str">
        <f>IF(P7="","",R8)</f>
        <v/>
      </c>
      <c r="H14" s="54" t="s">
        <v>6</v>
      </c>
      <c r="I14" s="57" t="str">
        <f>IF(P7="","",P8)</f>
        <v/>
      </c>
      <c r="J14" s="56" t="str">
        <f>IF(P9="","",R10)</f>
        <v/>
      </c>
      <c r="K14" s="54" t="s">
        <v>6</v>
      </c>
      <c r="L14" s="57" t="str">
        <f>IF(P9="","",P10)</f>
        <v/>
      </c>
      <c r="M14" s="56">
        <f>IF(P11="","",R12)</f>
        <v>0</v>
      </c>
      <c r="N14" s="54" t="s">
        <v>6</v>
      </c>
      <c r="O14" s="57">
        <f>IF(P11="","",P12)</f>
        <v>4</v>
      </c>
      <c r="P14" s="193"/>
      <c r="Q14" s="194"/>
      <c r="R14" s="195"/>
      <c r="S14" s="182"/>
      <c r="T14" s="182"/>
      <c r="U14" s="182"/>
      <c r="V14" s="182"/>
      <c r="W14" s="206"/>
      <c r="X14" s="206"/>
      <c r="Y14" s="206"/>
      <c r="Z14" s="206"/>
      <c r="AA14" s="206"/>
      <c r="AB14" s="206"/>
      <c r="AC14" s="205"/>
      <c r="AD14" s="180"/>
      <c r="AE14" s="181"/>
    </row>
    <row r="15" spans="1:31" ht="17.100000000000001" customHeight="1" x14ac:dyDescent="0.2"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7"/>
      <c r="T15" s="37"/>
      <c r="U15" s="37"/>
      <c r="V15" s="36"/>
      <c r="W15" s="36"/>
      <c r="X15" s="36"/>
      <c r="Y15" s="36"/>
      <c r="Z15" s="36"/>
      <c r="AA15" s="36"/>
      <c r="AB15" s="36"/>
      <c r="AC15" s="38">
        <f>SUM(AC5:AC14)</f>
        <v>0</v>
      </c>
      <c r="AD15" s="33"/>
      <c r="AE15" s="33"/>
    </row>
    <row r="16" spans="1:31" ht="17.100000000000001" customHeight="1" x14ac:dyDescent="0.2">
      <c r="B16" s="207"/>
      <c r="C16" s="207"/>
      <c r="D16" s="207"/>
      <c r="E16" s="207"/>
      <c r="F16" s="207"/>
      <c r="G16" s="207"/>
      <c r="H16" s="207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7"/>
      <c r="T16" s="37"/>
      <c r="U16" s="37"/>
      <c r="V16" s="36"/>
      <c r="W16" s="36"/>
      <c r="X16" s="36"/>
      <c r="Y16" s="36"/>
      <c r="Z16" s="36"/>
      <c r="AA16" s="36"/>
      <c r="AB16" s="36"/>
      <c r="AC16" s="36"/>
      <c r="AD16" s="33"/>
      <c r="AE16" s="33"/>
    </row>
    <row r="17" spans="1:31" ht="17.100000000000001" customHeight="1" x14ac:dyDescent="0.2">
      <c r="A17" s="208" t="s">
        <v>0</v>
      </c>
      <c r="B17" s="210" t="str">
        <f>F2</f>
        <v>2月1日(日)</v>
      </c>
      <c r="C17" s="211"/>
      <c r="D17" s="214" t="str">
        <f>B3</f>
        <v>C</v>
      </c>
      <c r="E17" s="215"/>
      <c r="F17" s="215" t="s">
        <v>2</v>
      </c>
      <c r="G17" s="215"/>
      <c r="H17" s="215"/>
      <c r="I17" s="215" t="s">
        <v>9</v>
      </c>
      <c r="J17" s="215"/>
      <c r="K17" s="215"/>
      <c r="L17" s="215" t="s">
        <v>163</v>
      </c>
      <c r="M17" s="215"/>
      <c r="N17" s="215"/>
      <c r="O17" s="215"/>
      <c r="P17" s="215"/>
      <c r="Q17" s="215"/>
      <c r="R17" s="215"/>
      <c r="S17" s="215"/>
      <c r="T17" s="215"/>
      <c r="U17" s="215"/>
      <c r="V17" s="184"/>
      <c r="W17" s="174" t="s">
        <v>10</v>
      </c>
      <c r="X17" s="175"/>
      <c r="Y17" s="175"/>
      <c r="Z17" s="175"/>
      <c r="AA17" s="176"/>
      <c r="AB17" s="182" t="s">
        <v>122</v>
      </c>
      <c r="AC17" s="182"/>
      <c r="AD17" s="182"/>
      <c r="AE17" s="37"/>
    </row>
    <row r="18" spans="1:31" ht="17.100000000000001" customHeight="1" x14ac:dyDescent="0.2">
      <c r="A18" s="209"/>
      <c r="B18" s="212"/>
      <c r="C18" s="213"/>
      <c r="D18" s="185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186"/>
      <c r="W18" s="177"/>
      <c r="X18" s="178"/>
      <c r="Y18" s="178"/>
      <c r="Z18" s="178"/>
      <c r="AA18" s="179"/>
      <c r="AB18" s="182"/>
      <c r="AC18" s="182"/>
      <c r="AD18" s="182"/>
      <c r="AE18" s="37"/>
    </row>
    <row r="19" spans="1:31" ht="17.100000000000001" customHeight="1" x14ac:dyDescent="0.25">
      <c r="A19" s="217">
        <v>1</v>
      </c>
      <c r="B19" s="219">
        <v>0.4375</v>
      </c>
      <c r="C19" s="220"/>
      <c r="D19" s="223" t="str">
        <f>B5</f>
        <v>フォルトゥナU-12</v>
      </c>
      <c r="E19" s="224"/>
      <c r="F19" s="224"/>
      <c r="G19" s="224"/>
      <c r="H19" s="225"/>
      <c r="I19" s="229">
        <f>IF(L19:L20="","",(L19+L20))</f>
        <v>15</v>
      </c>
      <c r="J19" s="230"/>
      <c r="K19" s="233" t="s">
        <v>7</v>
      </c>
      <c r="L19" s="62">
        <v>8</v>
      </c>
      <c r="M19" s="63" t="s">
        <v>6</v>
      </c>
      <c r="N19" s="62">
        <v>0</v>
      </c>
      <c r="O19" s="235" t="s">
        <v>8</v>
      </c>
      <c r="P19" s="230">
        <f>IF(N19:N20="","",(N19+N20))</f>
        <v>0</v>
      </c>
      <c r="Q19" s="237"/>
      <c r="R19" s="223" t="str">
        <f>B7</f>
        <v>竜北SSS</v>
      </c>
      <c r="S19" s="224"/>
      <c r="T19" s="224"/>
      <c r="U19" s="224"/>
      <c r="V19" s="225"/>
      <c r="W19" s="241" t="str">
        <f>B11</f>
        <v>アロンドラFC</v>
      </c>
      <c r="X19" s="242"/>
      <c r="Y19" s="242"/>
      <c r="Z19" s="242"/>
      <c r="AA19" s="243"/>
      <c r="AB19" s="241" t="str">
        <f>B13</f>
        <v>VC富士吉田Jr</v>
      </c>
      <c r="AC19" s="242"/>
      <c r="AD19" s="243"/>
      <c r="AE19" s="37"/>
    </row>
    <row r="20" spans="1:31" ht="17.100000000000001" customHeight="1" x14ac:dyDescent="0.25">
      <c r="A20" s="218"/>
      <c r="B20" s="221"/>
      <c r="C20" s="222"/>
      <c r="D20" s="226"/>
      <c r="E20" s="227"/>
      <c r="F20" s="227"/>
      <c r="G20" s="227"/>
      <c r="H20" s="228"/>
      <c r="I20" s="231"/>
      <c r="J20" s="232"/>
      <c r="K20" s="234"/>
      <c r="L20" s="64">
        <v>7</v>
      </c>
      <c r="M20" s="65" t="s">
        <v>6</v>
      </c>
      <c r="N20" s="64">
        <v>0</v>
      </c>
      <c r="O20" s="236"/>
      <c r="P20" s="232"/>
      <c r="Q20" s="238"/>
      <c r="R20" s="226"/>
      <c r="S20" s="227"/>
      <c r="T20" s="227"/>
      <c r="U20" s="227"/>
      <c r="V20" s="228"/>
      <c r="W20" s="244"/>
      <c r="X20" s="245"/>
      <c r="Y20" s="245"/>
      <c r="Z20" s="245"/>
      <c r="AA20" s="246"/>
      <c r="AB20" s="244"/>
      <c r="AC20" s="245"/>
      <c r="AD20" s="246"/>
      <c r="AE20" s="37"/>
    </row>
    <row r="21" spans="1:31" ht="17.100000000000001" customHeight="1" x14ac:dyDescent="0.25">
      <c r="A21" s="217">
        <v>2</v>
      </c>
      <c r="B21" s="219">
        <v>0.47916666666666669</v>
      </c>
      <c r="C21" s="220"/>
      <c r="D21" s="223" t="str">
        <f>B9</f>
        <v>羽黒SSS</v>
      </c>
      <c r="E21" s="224"/>
      <c r="F21" s="224"/>
      <c r="G21" s="224"/>
      <c r="H21" s="225"/>
      <c r="I21" s="229">
        <f>IF(L21:L22="","",(L21+L22))</f>
        <v>0</v>
      </c>
      <c r="J21" s="230"/>
      <c r="K21" s="233" t="s">
        <v>7</v>
      </c>
      <c r="L21" s="62">
        <v>0</v>
      </c>
      <c r="M21" s="63" t="s">
        <v>6</v>
      </c>
      <c r="N21" s="62">
        <v>4</v>
      </c>
      <c r="O21" s="235" t="s">
        <v>8</v>
      </c>
      <c r="P21" s="230">
        <f>IF(N21:N22="","",(N21+N22))</f>
        <v>9</v>
      </c>
      <c r="Q21" s="237"/>
      <c r="R21" s="223" t="str">
        <f>B11</f>
        <v>アロンドラFC</v>
      </c>
      <c r="S21" s="224"/>
      <c r="T21" s="224"/>
      <c r="U21" s="224"/>
      <c r="V21" s="225"/>
      <c r="W21" s="257" t="str">
        <f>B5</f>
        <v>フォルトゥナU-12</v>
      </c>
      <c r="X21" s="242"/>
      <c r="Y21" s="242"/>
      <c r="Z21" s="242"/>
      <c r="AA21" s="243"/>
      <c r="AB21" s="241" t="str">
        <f>B7</f>
        <v>竜北SSS</v>
      </c>
      <c r="AC21" s="242"/>
      <c r="AD21" s="243"/>
      <c r="AE21" s="37"/>
    </row>
    <row r="22" spans="1:31" ht="17.100000000000001" customHeight="1" x14ac:dyDescent="0.25">
      <c r="A22" s="218"/>
      <c r="B22" s="221"/>
      <c r="C22" s="222"/>
      <c r="D22" s="226"/>
      <c r="E22" s="227"/>
      <c r="F22" s="227"/>
      <c r="G22" s="227"/>
      <c r="H22" s="228"/>
      <c r="I22" s="231"/>
      <c r="J22" s="232"/>
      <c r="K22" s="234"/>
      <c r="L22" s="64">
        <v>0</v>
      </c>
      <c r="M22" s="65" t="s">
        <v>6</v>
      </c>
      <c r="N22" s="64">
        <v>5</v>
      </c>
      <c r="O22" s="236"/>
      <c r="P22" s="232"/>
      <c r="Q22" s="238"/>
      <c r="R22" s="226"/>
      <c r="S22" s="227"/>
      <c r="T22" s="227"/>
      <c r="U22" s="227"/>
      <c r="V22" s="228"/>
      <c r="W22" s="244"/>
      <c r="X22" s="245"/>
      <c r="Y22" s="245"/>
      <c r="Z22" s="245"/>
      <c r="AA22" s="246"/>
      <c r="AB22" s="244"/>
      <c r="AC22" s="245"/>
      <c r="AD22" s="246"/>
      <c r="AE22" s="37"/>
    </row>
    <row r="23" spans="1:31" ht="17.100000000000001" customHeight="1" x14ac:dyDescent="0.25">
      <c r="A23" s="217">
        <v>3</v>
      </c>
      <c r="B23" s="219">
        <v>0.52083333333333337</v>
      </c>
      <c r="C23" s="220"/>
      <c r="D23" s="223" t="str">
        <f>B13</f>
        <v>VC富士吉田Jr</v>
      </c>
      <c r="E23" s="224"/>
      <c r="F23" s="224"/>
      <c r="G23" s="224"/>
      <c r="H23" s="225"/>
      <c r="I23" s="229">
        <f>IF(L23:L24="","",(L23+L24))</f>
        <v>1</v>
      </c>
      <c r="J23" s="230"/>
      <c r="K23" s="239" t="s">
        <v>7</v>
      </c>
      <c r="L23" s="63">
        <v>0</v>
      </c>
      <c r="M23" s="63" t="s">
        <v>6</v>
      </c>
      <c r="N23" s="63">
        <v>2</v>
      </c>
      <c r="O23" s="239" t="s">
        <v>8</v>
      </c>
      <c r="P23" s="230">
        <f>IF(N23:N24="","",(N23+N24))</f>
        <v>4</v>
      </c>
      <c r="Q23" s="237"/>
      <c r="R23" s="223" t="str">
        <f>B5</f>
        <v>フォルトゥナU-12</v>
      </c>
      <c r="S23" s="224"/>
      <c r="T23" s="224"/>
      <c r="U23" s="224"/>
      <c r="V23" s="225"/>
      <c r="W23" s="241" t="str">
        <f>B9</f>
        <v>羽黒SSS</v>
      </c>
      <c r="X23" s="242"/>
      <c r="Y23" s="242"/>
      <c r="Z23" s="242"/>
      <c r="AA23" s="243"/>
      <c r="AB23" s="241" t="str">
        <f>B11</f>
        <v>アロンドラFC</v>
      </c>
      <c r="AC23" s="242"/>
      <c r="AD23" s="243"/>
      <c r="AE23" s="37"/>
    </row>
    <row r="24" spans="1:31" ht="17.100000000000001" customHeight="1" x14ac:dyDescent="0.25">
      <c r="A24" s="218"/>
      <c r="B24" s="221"/>
      <c r="C24" s="222"/>
      <c r="D24" s="226"/>
      <c r="E24" s="227"/>
      <c r="F24" s="227"/>
      <c r="G24" s="227"/>
      <c r="H24" s="228"/>
      <c r="I24" s="231"/>
      <c r="J24" s="232"/>
      <c r="K24" s="240"/>
      <c r="L24" s="65">
        <v>1</v>
      </c>
      <c r="M24" s="65" t="s">
        <v>6</v>
      </c>
      <c r="N24" s="65">
        <v>2</v>
      </c>
      <c r="O24" s="240"/>
      <c r="P24" s="232"/>
      <c r="Q24" s="238"/>
      <c r="R24" s="226"/>
      <c r="S24" s="227"/>
      <c r="T24" s="227"/>
      <c r="U24" s="227"/>
      <c r="V24" s="228"/>
      <c r="W24" s="244"/>
      <c r="X24" s="245"/>
      <c r="Y24" s="245"/>
      <c r="Z24" s="245"/>
      <c r="AA24" s="246"/>
      <c r="AB24" s="244"/>
      <c r="AC24" s="245"/>
      <c r="AD24" s="246"/>
      <c r="AE24" s="37"/>
    </row>
    <row r="25" spans="1:31" ht="17.100000000000001" customHeight="1" x14ac:dyDescent="0.25">
      <c r="A25" s="217">
        <v>4</v>
      </c>
      <c r="B25" s="219">
        <v>0.5625</v>
      </c>
      <c r="C25" s="220"/>
      <c r="D25" s="223" t="str">
        <f>B7</f>
        <v>竜北SSS</v>
      </c>
      <c r="E25" s="224"/>
      <c r="F25" s="224"/>
      <c r="G25" s="224"/>
      <c r="H25" s="225"/>
      <c r="I25" s="229">
        <f>IF(L25:L26="","",(L25+L26))</f>
        <v>1</v>
      </c>
      <c r="J25" s="230"/>
      <c r="K25" s="239" t="s">
        <v>7</v>
      </c>
      <c r="L25" s="63">
        <v>1</v>
      </c>
      <c r="M25" s="63" t="s">
        <v>6</v>
      </c>
      <c r="N25" s="63">
        <v>0</v>
      </c>
      <c r="O25" s="239" t="s">
        <v>8</v>
      </c>
      <c r="P25" s="230">
        <f>IF(N25:N26="","",(N25+N26))</f>
        <v>1</v>
      </c>
      <c r="Q25" s="237"/>
      <c r="R25" s="223" t="str">
        <f>B9</f>
        <v>羽黒SSS</v>
      </c>
      <c r="S25" s="224"/>
      <c r="T25" s="224"/>
      <c r="U25" s="224"/>
      <c r="V25" s="225"/>
      <c r="W25" s="241" t="str">
        <f>B13</f>
        <v>VC富士吉田Jr</v>
      </c>
      <c r="X25" s="242"/>
      <c r="Y25" s="242"/>
      <c r="Z25" s="242"/>
      <c r="AA25" s="243"/>
      <c r="AB25" s="241" t="str">
        <f>B5</f>
        <v>フォルトゥナU-12</v>
      </c>
      <c r="AC25" s="242"/>
      <c r="AD25" s="243"/>
      <c r="AE25" s="37"/>
    </row>
    <row r="26" spans="1:31" ht="17.100000000000001" customHeight="1" x14ac:dyDescent="0.25">
      <c r="A26" s="218"/>
      <c r="B26" s="221"/>
      <c r="C26" s="222"/>
      <c r="D26" s="226"/>
      <c r="E26" s="227"/>
      <c r="F26" s="227"/>
      <c r="G26" s="227"/>
      <c r="H26" s="228"/>
      <c r="I26" s="231"/>
      <c r="J26" s="232"/>
      <c r="K26" s="240"/>
      <c r="L26" s="65">
        <v>0</v>
      </c>
      <c r="M26" s="65" t="s">
        <v>6</v>
      </c>
      <c r="N26" s="65">
        <v>1</v>
      </c>
      <c r="O26" s="240"/>
      <c r="P26" s="232"/>
      <c r="Q26" s="238"/>
      <c r="R26" s="226"/>
      <c r="S26" s="227"/>
      <c r="T26" s="227"/>
      <c r="U26" s="227"/>
      <c r="V26" s="228"/>
      <c r="W26" s="244"/>
      <c r="X26" s="245"/>
      <c r="Y26" s="245"/>
      <c r="Z26" s="245"/>
      <c r="AA26" s="246"/>
      <c r="AB26" s="244"/>
      <c r="AC26" s="245"/>
      <c r="AD26" s="246"/>
      <c r="AE26" s="37"/>
    </row>
    <row r="27" spans="1:31" ht="17.100000000000001" customHeight="1" x14ac:dyDescent="0.25">
      <c r="A27" s="217">
        <v>5</v>
      </c>
      <c r="B27" s="219">
        <v>0.61111111111111116</v>
      </c>
      <c r="C27" s="220"/>
      <c r="D27" s="223" t="str">
        <f>B13</f>
        <v>VC富士吉田Jr</v>
      </c>
      <c r="E27" s="224"/>
      <c r="F27" s="224"/>
      <c r="G27" s="224"/>
      <c r="H27" s="225"/>
      <c r="I27" s="229">
        <f>IF(L27:L28="","",(L27+L28))</f>
        <v>0</v>
      </c>
      <c r="J27" s="230"/>
      <c r="K27" s="233" t="s">
        <v>7</v>
      </c>
      <c r="L27" s="62">
        <v>0</v>
      </c>
      <c r="M27" s="63" t="s">
        <v>6</v>
      </c>
      <c r="N27" s="62">
        <v>2</v>
      </c>
      <c r="O27" s="235" t="s">
        <v>8</v>
      </c>
      <c r="P27" s="230">
        <f>IF(N27:N28="","",(N27+N28))</f>
        <v>4</v>
      </c>
      <c r="Q27" s="237"/>
      <c r="R27" s="223" t="str">
        <f>B11</f>
        <v>アロンドラFC</v>
      </c>
      <c r="S27" s="224"/>
      <c r="T27" s="224"/>
      <c r="U27" s="224"/>
      <c r="V27" s="225"/>
      <c r="W27" s="241" t="str">
        <f>B7</f>
        <v>竜北SSS</v>
      </c>
      <c r="X27" s="242"/>
      <c r="Y27" s="242"/>
      <c r="Z27" s="242"/>
      <c r="AA27" s="243"/>
      <c r="AB27" s="241" t="str">
        <f>B9</f>
        <v>羽黒SSS</v>
      </c>
      <c r="AC27" s="242"/>
      <c r="AD27" s="243"/>
      <c r="AE27" s="37"/>
    </row>
    <row r="28" spans="1:31" ht="17.100000000000001" customHeight="1" x14ac:dyDescent="0.25">
      <c r="A28" s="218"/>
      <c r="B28" s="221"/>
      <c r="C28" s="222"/>
      <c r="D28" s="226"/>
      <c r="E28" s="227"/>
      <c r="F28" s="227"/>
      <c r="G28" s="227"/>
      <c r="H28" s="228"/>
      <c r="I28" s="231"/>
      <c r="J28" s="232"/>
      <c r="K28" s="234"/>
      <c r="L28" s="64">
        <v>0</v>
      </c>
      <c r="M28" s="65" t="s">
        <v>6</v>
      </c>
      <c r="N28" s="64">
        <v>2</v>
      </c>
      <c r="O28" s="236"/>
      <c r="P28" s="232"/>
      <c r="Q28" s="238"/>
      <c r="R28" s="226"/>
      <c r="S28" s="227"/>
      <c r="T28" s="227"/>
      <c r="U28" s="227"/>
      <c r="V28" s="228"/>
      <c r="W28" s="244"/>
      <c r="X28" s="245"/>
      <c r="Y28" s="245"/>
      <c r="Z28" s="245"/>
      <c r="AA28" s="246"/>
      <c r="AB28" s="244"/>
      <c r="AC28" s="245"/>
      <c r="AD28" s="246"/>
      <c r="AE28" s="37"/>
    </row>
    <row r="29" spans="1:31" ht="8.25" customHeight="1" x14ac:dyDescent="0.2">
      <c r="A29" s="39"/>
      <c r="B29" s="175"/>
      <c r="C29" s="175"/>
      <c r="D29" s="175"/>
      <c r="E29" s="175"/>
      <c r="F29" s="175"/>
      <c r="G29" s="175"/>
      <c r="H29" s="175"/>
      <c r="I29" s="40"/>
      <c r="K29" s="39"/>
      <c r="M29" s="41"/>
      <c r="O29" s="39"/>
      <c r="P29" s="40"/>
      <c r="R29" s="42"/>
      <c r="S29" s="42"/>
      <c r="T29" s="42"/>
      <c r="U29" s="42"/>
      <c r="V29" s="42"/>
    </row>
    <row r="30" spans="1:31" ht="8.25" customHeight="1" x14ac:dyDescent="0.2">
      <c r="B30" s="178"/>
      <c r="C30" s="178"/>
      <c r="D30" s="178"/>
      <c r="E30" s="178"/>
      <c r="F30" s="178"/>
      <c r="G30" s="178"/>
      <c r="H30" s="178"/>
    </row>
    <row r="31" spans="1:31" ht="17.100000000000001" customHeight="1" x14ac:dyDescent="0.2">
      <c r="A31" s="247" t="s">
        <v>0</v>
      </c>
      <c r="B31" s="210" t="str">
        <f>K2</f>
        <v>2月15日(日)</v>
      </c>
      <c r="C31" s="176"/>
      <c r="D31" s="214" t="str">
        <f>D17</f>
        <v>C</v>
      </c>
      <c r="E31" s="215"/>
      <c r="F31" s="215" t="s">
        <v>2</v>
      </c>
      <c r="G31" s="215"/>
      <c r="H31" s="215"/>
      <c r="I31" s="215" t="s">
        <v>1</v>
      </c>
      <c r="J31" s="215"/>
      <c r="K31" s="215"/>
      <c r="L31" s="248" t="s">
        <v>211</v>
      </c>
      <c r="M31" s="248"/>
      <c r="N31" s="248"/>
      <c r="O31" s="248"/>
      <c r="P31" s="248"/>
      <c r="Q31" s="248"/>
      <c r="R31" s="248"/>
      <c r="S31" s="248"/>
      <c r="T31" s="248"/>
      <c r="U31" s="248"/>
      <c r="V31" s="249"/>
      <c r="W31" s="182" t="str">
        <f>W17</f>
        <v>主審</v>
      </c>
      <c r="X31" s="182"/>
      <c r="Y31" s="247"/>
      <c r="Z31" s="247"/>
      <c r="AA31" s="247"/>
      <c r="AB31" s="182" t="str">
        <f>AB17</f>
        <v>補助審</v>
      </c>
      <c r="AC31" s="182"/>
      <c r="AD31" s="182"/>
      <c r="AE31" s="37"/>
    </row>
    <row r="32" spans="1:31" ht="17.100000000000001" customHeight="1" x14ac:dyDescent="0.2">
      <c r="A32" s="247"/>
      <c r="B32" s="177"/>
      <c r="C32" s="179"/>
      <c r="D32" s="185"/>
      <c r="E32" s="216"/>
      <c r="F32" s="216"/>
      <c r="G32" s="216"/>
      <c r="H32" s="216"/>
      <c r="I32" s="216"/>
      <c r="J32" s="216"/>
      <c r="K32" s="216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1"/>
      <c r="W32" s="182"/>
      <c r="X32" s="182"/>
      <c r="Y32" s="247"/>
      <c r="Z32" s="247"/>
      <c r="AA32" s="247"/>
      <c r="AB32" s="182"/>
      <c r="AC32" s="182"/>
      <c r="AD32" s="182"/>
      <c r="AE32" s="37"/>
    </row>
    <row r="33" spans="1:31" ht="17.100000000000001" customHeight="1" x14ac:dyDescent="0.25">
      <c r="A33" s="252">
        <v>1</v>
      </c>
      <c r="B33" s="219">
        <v>0.41666666666666669</v>
      </c>
      <c r="C33" s="220"/>
      <c r="D33" s="253" t="str">
        <f>B5</f>
        <v>フォルトゥナU-12</v>
      </c>
      <c r="E33" s="253"/>
      <c r="F33" s="253"/>
      <c r="G33" s="253"/>
      <c r="H33" s="253"/>
      <c r="I33" s="229" t="str">
        <f>IF(L33:L34="","",(L33+L34))</f>
        <v/>
      </c>
      <c r="J33" s="230"/>
      <c r="K33" s="233" t="s">
        <v>7</v>
      </c>
      <c r="L33" s="62"/>
      <c r="M33" s="63" t="s">
        <v>6</v>
      </c>
      <c r="N33" s="62"/>
      <c r="O33" s="235" t="s">
        <v>8</v>
      </c>
      <c r="P33" s="230" t="str">
        <f>IF(N33:N34="","",(N33+N34))</f>
        <v/>
      </c>
      <c r="Q33" s="237"/>
      <c r="R33" s="253" t="str">
        <f>B9</f>
        <v>羽黒SSS</v>
      </c>
      <c r="S33" s="253"/>
      <c r="T33" s="253"/>
      <c r="U33" s="253"/>
      <c r="V33" s="253"/>
      <c r="W33" s="255" t="str">
        <f>B7</f>
        <v>竜北SSS</v>
      </c>
      <c r="X33" s="255"/>
      <c r="Y33" s="256"/>
      <c r="Z33" s="256"/>
      <c r="AA33" s="256"/>
      <c r="AB33" s="255" t="str">
        <f>B13</f>
        <v>VC富士吉田Jr</v>
      </c>
      <c r="AC33" s="255"/>
      <c r="AD33" s="255"/>
      <c r="AE33" s="37"/>
    </row>
    <row r="34" spans="1:31" ht="17.100000000000001" customHeight="1" x14ac:dyDescent="0.25">
      <c r="A34" s="252"/>
      <c r="B34" s="221"/>
      <c r="C34" s="222"/>
      <c r="D34" s="254"/>
      <c r="E34" s="254"/>
      <c r="F34" s="254"/>
      <c r="G34" s="254"/>
      <c r="H34" s="254"/>
      <c r="I34" s="231"/>
      <c r="J34" s="232"/>
      <c r="K34" s="234"/>
      <c r="L34" s="64"/>
      <c r="M34" s="65" t="s">
        <v>6</v>
      </c>
      <c r="N34" s="64"/>
      <c r="O34" s="236"/>
      <c r="P34" s="232"/>
      <c r="Q34" s="238"/>
      <c r="R34" s="254"/>
      <c r="S34" s="254"/>
      <c r="T34" s="254"/>
      <c r="U34" s="254"/>
      <c r="V34" s="254"/>
      <c r="W34" s="255"/>
      <c r="X34" s="255"/>
      <c r="Y34" s="256"/>
      <c r="Z34" s="256"/>
      <c r="AA34" s="256"/>
      <c r="AB34" s="255"/>
      <c r="AC34" s="255"/>
      <c r="AD34" s="255"/>
      <c r="AE34" s="37"/>
    </row>
    <row r="35" spans="1:31" ht="17.100000000000001" customHeight="1" x14ac:dyDescent="0.25">
      <c r="A35" s="252">
        <v>2</v>
      </c>
      <c r="B35" s="219">
        <v>0.45833333333333331</v>
      </c>
      <c r="C35" s="220"/>
      <c r="D35" s="254" t="str">
        <f>B11</f>
        <v>アロンドラFC</v>
      </c>
      <c r="E35" s="254"/>
      <c r="F35" s="254"/>
      <c r="G35" s="254"/>
      <c r="H35" s="254"/>
      <c r="I35" s="229" t="str">
        <f>IF(L35:L36="","",(L35+L36))</f>
        <v/>
      </c>
      <c r="J35" s="230"/>
      <c r="K35" s="233" t="s">
        <v>7</v>
      </c>
      <c r="L35" s="62"/>
      <c r="M35" s="63" t="s">
        <v>6</v>
      </c>
      <c r="N35" s="62"/>
      <c r="O35" s="235" t="s">
        <v>8</v>
      </c>
      <c r="P35" s="230" t="str">
        <f>IF(N35:N36="","",(N35+N36))</f>
        <v/>
      </c>
      <c r="Q35" s="237"/>
      <c r="R35" s="254" t="str">
        <f>B7</f>
        <v>竜北SSS</v>
      </c>
      <c r="S35" s="254"/>
      <c r="T35" s="254"/>
      <c r="U35" s="254"/>
      <c r="V35" s="254"/>
      <c r="W35" s="255" t="str">
        <f>B9</f>
        <v>羽黒SSS</v>
      </c>
      <c r="X35" s="255"/>
      <c r="Y35" s="256"/>
      <c r="Z35" s="256"/>
      <c r="AA35" s="256"/>
      <c r="AB35" s="255" t="str">
        <f>D33</f>
        <v>フォルトゥナU-12</v>
      </c>
      <c r="AC35" s="255"/>
      <c r="AD35" s="255"/>
      <c r="AE35" s="37"/>
    </row>
    <row r="36" spans="1:31" ht="17.100000000000001" customHeight="1" x14ac:dyDescent="0.25">
      <c r="A36" s="252"/>
      <c r="B36" s="221"/>
      <c r="C36" s="222"/>
      <c r="D36" s="254"/>
      <c r="E36" s="254"/>
      <c r="F36" s="254"/>
      <c r="G36" s="254"/>
      <c r="H36" s="254"/>
      <c r="I36" s="231"/>
      <c r="J36" s="232"/>
      <c r="K36" s="234"/>
      <c r="L36" s="64"/>
      <c r="M36" s="65" t="s">
        <v>6</v>
      </c>
      <c r="N36" s="64"/>
      <c r="O36" s="236"/>
      <c r="P36" s="232"/>
      <c r="Q36" s="238"/>
      <c r="R36" s="254"/>
      <c r="S36" s="254"/>
      <c r="T36" s="254"/>
      <c r="U36" s="254"/>
      <c r="V36" s="254"/>
      <c r="W36" s="255"/>
      <c r="X36" s="255"/>
      <c r="Y36" s="256"/>
      <c r="Z36" s="256"/>
      <c r="AA36" s="256"/>
      <c r="AB36" s="255"/>
      <c r="AC36" s="255"/>
      <c r="AD36" s="255"/>
      <c r="AE36" s="37"/>
    </row>
    <row r="37" spans="1:31" ht="17.100000000000001" customHeight="1" x14ac:dyDescent="0.25">
      <c r="A37" s="252">
        <v>3</v>
      </c>
      <c r="B37" s="219">
        <v>0.5</v>
      </c>
      <c r="C37" s="220"/>
      <c r="D37" s="254" t="str">
        <f>B13</f>
        <v>VC富士吉田Jr</v>
      </c>
      <c r="E37" s="254"/>
      <c r="F37" s="254"/>
      <c r="G37" s="254"/>
      <c r="H37" s="254"/>
      <c r="I37" s="229" t="str">
        <f>IF(L37:L38="","",(L37+L38))</f>
        <v/>
      </c>
      <c r="J37" s="230"/>
      <c r="K37" s="239" t="s">
        <v>7</v>
      </c>
      <c r="L37" s="63"/>
      <c r="M37" s="63" t="s">
        <v>6</v>
      </c>
      <c r="N37" s="63"/>
      <c r="O37" s="239" t="s">
        <v>8</v>
      </c>
      <c r="P37" s="230" t="str">
        <f>IF(N37:N38="","",(N37+N38))</f>
        <v/>
      </c>
      <c r="Q37" s="237"/>
      <c r="R37" s="254" t="str">
        <f>B9</f>
        <v>羽黒SSS</v>
      </c>
      <c r="S37" s="254"/>
      <c r="T37" s="254"/>
      <c r="U37" s="254"/>
      <c r="V37" s="254"/>
      <c r="W37" s="255" t="str">
        <f>D35</f>
        <v>アロンドラFC</v>
      </c>
      <c r="X37" s="255"/>
      <c r="Y37" s="256"/>
      <c r="Z37" s="256"/>
      <c r="AA37" s="256"/>
      <c r="AB37" s="255" t="str">
        <f>B7</f>
        <v>竜北SSS</v>
      </c>
      <c r="AC37" s="255"/>
      <c r="AD37" s="255"/>
    </row>
    <row r="38" spans="1:31" ht="17.100000000000001" customHeight="1" x14ac:dyDescent="0.25">
      <c r="A38" s="252"/>
      <c r="B38" s="221"/>
      <c r="C38" s="222"/>
      <c r="D38" s="254"/>
      <c r="E38" s="254"/>
      <c r="F38" s="254"/>
      <c r="G38" s="254"/>
      <c r="H38" s="254"/>
      <c r="I38" s="231"/>
      <c r="J38" s="232"/>
      <c r="K38" s="240"/>
      <c r="L38" s="65"/>
      <c r="M38" s="65" t="s">
        <v>6</v>
      </c>
      <c r="N38" s="65"/>
      <c r="O38" s="240"/>
      <c r="P38" s="232"/>
      <c r="Q38" s="238"/>
      <c r="R38" s="254"/>
      <c r="S38" s="254"/>
      <c r="T38" s="254"/>
      <c r="U38" s="254"/>
      <c r="V38" s="254"/>
      <c r="W38" s="255"/>
      <c r="X38" s="255"/>
      <c r="Y38" s="256"/>
      <c r="Z38" s="256"/>
      <c r="AA38" s="256"/>
      <c r="AB38" s="255"/>
      <c r="AC38" s="255"/>
      <c r="AD38" s="255"/>
    </row>
    <row r="39" spans="1:31" ht="17.100000000000001" customHeight="1" x14ac:dyDescent="0.25">
      <c r="A39" s="252">
        <v>4</v>
      </c>
      <c r="B39" s="219">
        <v>0.54166666666666663</v>
      </c>
      <c r="C39" s="220"/>
      <c r="D39" s="254" t="str">
        <f>B5</f>
        <v>フォルトゥナU-12</v>
      </c>
      <c r="E39" s="254"/>
      <c r="F39" s="254"/>
      <c r="G39" s="254"/>
      <c r="H39" s="254"/>
      <c r="I39" s="229" t="str">
        <f>IF(L39:L40="","",(L39+L40))</f>
        <v/>
      </c>
      <c r="J39" s="230"/>
      <c r="K39" s="239" t="s">
        <v>7</v>
      </c>
      <c r="L39" s="66"/>
      <c r="M39" s="66" t="s">
        <v>6</v>
      </c>
      <c r="N39" s="66"/>
      <c r="O39" s="239" t="s">
        <v>8</v>
      </c>
      <c r="P39" s="230" t="str">
        <f>IF(N39:N40="","",(N39+N40))</f>
        <v/>
      </c>
      <c r="Q39" s="237"/>
      <c r="R39" s="254" t="str">
        <f>B11</f>
        <v>アロンドラFC</v>
      </c>
      <c r="S39" s="254"/>
      <c r="T39" s="254"/>
      <c r="U39" s="254"/>
      <c r="V39" s="254"/>
      <c r="W39" s="255" t="str">
        <f>B13</f>
        <v>VC富士吉田Jr</v>
      </c>
      <c r="X39" s="255"/>
      <c r="Y39" s="256"/>
      <c r="Z39" s="256"/>
      <c r="AA39" s="256"/>
      <c r="AB39" s="255" t="str">
        <f>B9</f>
        <v>羽黒SSS</v>
      </c>
      <c r="AC39" s="255"/>
      <c r="AD39" s="255"/>
      <c r="AE39" s="37"/>
    </row>
    <row r="40" spans="1:31" ht="17.100000000000001" customHeight="1" x14ac:dyDescent="0.25">
      <c r="A40" s="252"/>
      <c r="B40" s="221"/>
      <c r="C40" s="222"/>
      <c r="D40" s="254"/>
      <c r="E40" s="254"/>
      <c r="F40" s="254"/>
      <c r="G40" s="254"/>
      <c r="H40" s="254"/>
      <c r="I40" s="231"/>
      <c r="J40" s="232"/>
      <c r="K40" s="240"/>
      <c r="L40" s="65"/>
      <c r="M40" s="65" t="s">
        <v>6</v>
      </c>
      <c r="N40" s="65"/>
      <c r="O40" s="240"/>
      <c r="P40" s="232"/>
      <c r="Q40" s="238"/>
      <c r="R40" s="254"/>
      <c r="S40" s="254"/>
      <c r="T40" s="254"/>
      <c r="U40" s="254"/>
      <c r="V40" s="254"/>
      <c r="W40" s="255"/>
      <c r="X40" s="255"/>
      <c r="Y40" s="256"/>
      <c r="Z40" s="256"/>
      <c r="AA40" s="256"/>
      <c r="AB40" s="255"/>
      <c r="AC40" s="255"/>
      <c r="AD40" s="255"/>
      <c r="AE40" s="37"/>
    </row>
    <row r="41" spans="1:31" ht="17.100000000000001" customHeight="1" x14ac:dyDescent="0.25">
      <c r="A41" s="252">
        <v>5</v>
      </c>
      <c r="B41" s="219">
        <v>0.58333333333333337</v>
      </c>
      <c r="C41" s="220"/>
      <c r="D41" s="254" t="str">
        <f>B7</f>
        <v>竜北SSS</v>
      </c>
      <c r="E41" s="254"/>
      <c r="F41" s="254"/>
      <c r="G41" s="254"/>
      <c r="H41" s="254"/>
      <c r="I41" s="229" t="str">
        <f>IF(L41:L42="","",(L41+L42))</f>
        <v/>
      </c>
      <c r="J41" s="230"/>
      <c r="K41" s="239" t="s">
        <v>7</v>
      </c>
      <c r="L41" s="63"/>
      <c r="M41" s="63" t="s">
        <v>6</v>
      </c>
      <c r="N41" s="63"/>
      <c r="O41" s="239" t="s">
        <v>8</v>
      </c>
      <c r="P41" s="230" t="str">
        <f>IF(N41:N42="","",(N41+N42))</f>
        <v/>
      </c>
      <c r="Q41" s="237"/>
      <c r="R41" s="254" t="str">
        <f>B13</f>
        <v>VC富士吉田Jr</v>
      </c>
      <c r="S41" s="254"/>
      <c r="T41" s="254"/>
      <c r="U41" s="254"/>
      <c r="V41" s="254"/>
      <c r="W41" s="255" t="str">
        <f>D39</f>
        <v>フォルトゥナU-12</v>
      </c>
      <c r="X41" s="255"/>
      <c r="Y41" s="256"/>
      <c r="Z41" s="256"/>
      <c r="AA41" s="256"/>
      <c r="AB41" s="255" t="str">
        <f>R39</f>
        <v>アロンドラFC</v>
      </c>
      <c r="AC41" s="255"/>
      <c r="AD41" s="255"/>
      <c r="AE41" s="37"/>
    </row>
    <row r="42" spans="1:31" ht="17.100000000000001" customHeight="1" x14ac:dyDescent="0.25">
      <c r="A42" s="252"/>
      <c r="B42" s="221"/>
      <c r="C42" s="222"/>
      <c r="D42" s="254"/>
      <c r="E42" s="254"/>
      <c r="F42" s="254"/>
      <c r="G42" s="254"/>
      <c r="H42" s="254"/>
      <c r="I42" s="231"/>
      <c r="J42" s="232"/>
      <c r="K42" s="240"/>
      <c r="L42" s="65"/>
      <c r="M42" s="65" t="s">
        <v>6</v>
      </c>
      <c r="N42" s="65"/>
      <c r="O42" s="240"/>
      <c r="P42" s="232"/>
      <c r="Q42" s="238"/>
      <c r="R42" s="254"/>
      <c r="S42" s="254"/>
      <c r="T42" s="254"/>
      <c r="U42" s="254"/>
      <c r="V42" s="254"/>
      <c r="W42" s="255"/>
      <c r="X42" s="255"/>
      <c r="Y42" s="256"/>
      <c r="Z42" s="256"/>
      <c r="AA42" s="256"/>
      <c r="AB42" s="255"/>
      <c r="AC42" s="255"/>
      <c r="AD42" s="255"/>
      <c r="AE42" s="37"/>
    </row>
    <row r="44" spans="1:31" x14ac:dyDescent="0.2">
      <c r="B44" s="39"/>
      <c r="C44" s="37"/>
      <c r="W44" s="37"/>
      <c r="X44" s="37"/>
      <c r="Y44" s="37"/>
      <c r="Z44" s="37"/>
      <c r="AA44" s="37"/>
      <c r="AB44" s="37"/>
      <c r="AC44" s="37"/>
    </row>
    <row r="45" spans="1:31" ht="13.9" x14ac:dyDescent="0.2">
      <c r="B45" s="39"/>
      <c r="C45" s="39"/>
      <c r="D45" s="42"/>
      <c r="E45" s="42"/>
      <c r="F45" s="42"/>
      <c r="G45" s="42"/>
      <c r="H45" s="42"/>
      <c r="K45" s="39"/>
      <c r="M45" s="41"/>
      <c r="O45" s="39"/>
      <c r="P45" s="40"/>
    </row>
    <row r="46" spans="1:31" ht="13.5" customHeight="1" x14ac:dyDescent="0.2">
      <c r="B46" s="39"/>
      <c r="C46" s="43"/>
      <c r="D46" s="44"/>
      <c r="E46" s="42"/>
      <c r="F46" s="42"/>
      <c r="G46" s="42"/>
      <c r="H46" s="42"/>
      <c r="I46" s="40"/>
      <c r="K46" s="39"/>
      <c r="M46" s="41"/>
      <c r="O46" s="39"/>
      <c r="P46" s="40"/>
    </row>
    <row r="47" spans="1:31" ht="13.9" x14ac:dyDescent="0.2">
      <c r="B47" s="39"/>
      <c r="C47" s="45"/>
      <c r="D47" s="46"/>
      <c r="E47" s="47"/>
      <c r="F47" s="47"/>
      <c r="G47" s="47"/>
      <c r="H47" s="47"/>
      <c r="I47" s="48"/>
      <c r="J47" s="49"/>
      <c r="K47" s="50"/>
      <c r="M47" s="41"/>
      <c r="O47" s="39"/>
      <c r="P47" s="51"/>
      <c r="Q47" s="52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</row>
    <row r="48" spans="1:31" ht="13.9" x14ac:dyDescent="0.2">
      <c r="B48" s="39"/>
      <c r="C48" s="37"/>
      <c r="D48" s="47"/>
      <c r="E48" s="47"/>
      <c r="F48" s="47"/>
      <c r="G48" s="47"/>
      <c r="H48" s="47"/>
      <c r="I48" s="49"/>
      <c r="J48" s="49"/>
      <c r="K48" s="50"/>
      <c r="M48" s="41"/>
      <c r="O48" s="39"/>
      <c r="P48" s="51"/>
      <c r="Q48" s="52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</row>
    <row r="49" spans="2:29" ht="13.9" x14ac:dyDescent="0.2">
      <c r="B49" s="39"/>
      <c r="C49" s="45"/>
      <c r="D49" s="46"/>
      <c r="E49" s="47"/>
      <c r="F49" s="47"/>
      <c r="G49" s="47"/>
      <c r="H49" s="47"/>
      <c r="I49" s="48"/>
      <c r="J49" s="49"/>
      <c r="K49" s="50"/>
      <c r="M49" s="41"/>
      <c r="O49" s="39"/>
      <c r="P49" s="51"/>
      <c r="Q49" s="52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</row>
    <row r="50" spans="2:29" ht="13.9" x14ac:dyDescent="0.2">
      <c r="B50" s="39"/>
      <c r="C50" s="37"/>
      <c r="D50" s="47"/>
      <c r="E50" s="47"/>
      <c r="F50" s="47"/>
      <c r="G50" s="47"/>
      <c r="H50" s="47"/>
      <c r="I50" s="49"/>
      <c r="J50" s="49"/>
      <c r="K50" s="50"/>
      <c r="M50" s="41"/>
      <c r="O50" s="39"/>
      <c r="P50" s="51"/>
      <c r="Q50" s="52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</row>
  </sheetData>
  <protectedRanges>
    <protectedRange password="C4D3" sqref="D5:R5 D7:R7 D9:R9 D11:R11 D13:R13" name="関数データ保護"/>
  </protectedRanges>
  <mergeCells count="199">
    <mergeCell ref="C1:AC1"/>
    <mergeCell ref="A2:B2"/>
    <mergeCell ref="C2:E2"/>
    <mergeCell ref="P2:W2"/>
    <mergeCell ref="B3:C4"/>
    <mergeCell ref="D3:F4"/>
    <mergeCell ref="G3:I4"/>
    <mergeCell ref="J3:L4"/>
    <mergeCell ref="M3:O4"/>
    <mergeCell ref="P3:R4"/>
    <mergeCell ref="S3:V4"/>
    <mergeCell ref="W3:Y4"/>
    <mergeCell ref="Z3:AB4"/>
    <mergeCell ref="F2:J2"/>
    <mergeCell ref="K2:O2"/>
    <mergeCell ref="AD3:AD4"/>
    <mergeCell ref="A5:A6"/>
    <mergeCell ref="B5:C6"/>
    <mergeCell ref="D5:F6"/>
    <mergeCell ref="G5:I5"/>
    <mergeCell ref="J5:L5"/>
    <mergeCell ref="AD5:AD6"/>
    <mergeCell ref="AE5:AE6"/>
    <mergeCell ref="A7:A8"/>
    <mergeCell ref="B7:C8"/>
    <mergeCell ref="D7:F7"/>
    <mergeCell ref="G7:I8"/>
    <mergeCell ref="J7:L7"/>
    <mergeCell ref="M7:O7"/>
    <mergeCell ref="P7:R7"/>
    <mergeCell ref="S7:V8"/>
    <mergeCell ref="M5:O5"/>
    <mergeCell ref="P5:R5"/>
    <mergeCell ref="S5:V6"/>
    <mergeCell ref="W5:Y6"/>
    <mergeCell ref="Z5:AB6"/>
    <mergeCell ref="AC5:AC6"/>
    <mergeCell ref="W7:Y8"/>
    <mergeCell ref="Z7:AB8"/>
    <mergeCell ref="M9:O9"/>
    <mergeCell ref="P9:R9"/>
    <mergeCell ref="S9:V10"/>
    <mergeCell ref="AC7:AC8"/>
    <mergeCell ref="AD7:AD8"/>
    <mergeCell ref="AE7:AE8"/>
    <mergeCell ref="A9:A10"/>
    <mergeCell ref="B9:C10"/>
    <mergeCell ref="D9:F9"/>
    <mergeCell ref="G9:I9"/>
    <mergeCell ref="J9:L10"/>
    <mergeCell ref="AD9:AD10"/>
    <mergeCell ref="AE9:AE10"/>
    <mergeCell ref="W9:Y10"/>
    <mergeCell ref="Z9:AB10"/>
    <mergeCell ref="AC9:AC10"/>
    <mergeCell ref="W11:Y12"/>
    <mergeCell ref="Z11:AB12"/>
    <mergeCell ref="AC11:AC12"/>
    <mergeCell ref="AD11:AD12"/>
    <mergeCell ref="AE11:AE12"/>
    <mergeCell ref="A13:A14"/>
    <mergeCell ref="B13:C14"/>
    <mergeCell ref="D13:F13"/>
    <mergeCell ref="G13:I13"/>
    <mergeCell ref="J13:L13"/>
    <mergeCell ref="AD13:AD14"/>
    <mergeCell ref="AE13:AE14"/>
    <mergeCell ref="AC13:AC14"/>
    <mergeCell ref="A11:A12"/>
    <mergeCell ref="B11:C12"/>
    <mergeCell ref="D11:F11"/>
    <mergeCell ref="G11:I11"/>
    <mergeCell ref="J11:L11"/>
    <mergeCell ref="M11:O12"/>
    <mergeCell ref="P11:R11"/>
    <mergeCell ref="S11:V12"/>
    <mergeCell ref="B16:H16"/>
    <mergeCell ref="A17:A18"/>
    <mergeCell ref="B17:C18"/>
    <mergeCell ref="D17:E18"/>
    <mergeCell ref="F17:H18"/>
    <mergeCell ref="I17:K18"/>
    <mergeCell ref="L17:V18"/>
    <mergeCell ref="W17:AA18"/>
    <mergeCell ref="M13:O13"/>
    <mergeCell ref="P13:R14"/>
    <mergeCell ref="S13:V14"/>
    <mergeCell ref="W13:Y14"/>
    <mergeCell ref="Z13:AB14"/>
    <mergeCell ref="AB17:AD18"/>
    <mergeCell ref="AB19:AD20"/>
    <mergeCell ref="A21:A22"/>
    <mergeCell ref="B21:C22"/>
    <mergeCell ref="D21:H22"/>
    <mergeCell ref="I21:J22"/>
    <mergeCell ref="K21:K22"/>
    <mergeCell ref="O21:O22"/>
    <mergeCell ref="P21:Q22"/>
    <mergeCell ref="R21:V22"/>
    <mergeCell ref="W21:AA22"/>
    <mergeCell ref="AB21:AD22"/>
    <mergeCell ref="A19:A20"/>
    <mergeCell ref="B19:C20"/>
    <mergeCell ref="D19:H20"/>
    <mergeCell ref="I19:J20"/>
    <mergeCell ref="K19:K20"/>
    <mergeCell ref="O19:O20"/>
    <mergeCell ref="P19:Q20"/>
    <mergeCell ref="R19:V20"/>
    <mergeCell ref="W19:AA20"/>
    <mergeCell ref="AB23:AD24"/>
    <mergeCell ref="A25:A26"/>
    <mergeCell ref="B25:C26"/>
    <mergeCell ref="D25:H26"/>
    <mergeCell ref="I25:J26"/>
    <mergeCell ref="K25:K26"/>
    <mergeCell ref="O25:O26"/>
    <mergeCell ref="P25:Q26"/>
    <mergeCell ref="R25:V26"/>
    <mergeCell ref="W25:AA26"/>
    <mergeCell ref="AB25:AD26"/>
    <mergeCell ref="A23:A24"/>
    <mergeCell ref="B23:C24"/>
    <mergeCell ref="D23:H24"/>
    <mergeCell ref="I23:J24"/>
    <mergeCell ref="K23:K24"/>
    <mergeCell ref="O23:O24"/>
    <mergeCell ref="P23:Q24"/>
    <mergeCell ref="R23:V24"/>
    <mergeCell ref="W23:AA24"/>
    <mergeCell ref="AB27:AD28"/>
    <mergeCell ref="B29:H30"/>
    <mergeCell ref="A31:A32"/>
    <mergeCell ref="B31:C32"/>
    <mergeCell ref="D31:E32"/>
    <mergeCell ref="F31:H32"/>
    <mergeCell ref="I31:K32"/>
    <mergeCell ref="L31:V32"/>
    <mergeCell ref="W31:AA32"/>
    <mergeCell ref="AB31:AD32"/>
    <mergeCell ref="A27:A28"/>
    <mergeCell ref="B27:C28"/>
    <mergeCell ref="D27:H28"/>
    <mergeCell ref="I27:J28"/>
    <mergeCell ref="K27:K28"/>
    <mergeCell ref="O27:O28"/>
    <mergeCell ref="P27:Q28"/>
    <mergeCell ref="R27:V28"/>
    <mergeCell ref="W27:AA28"/>
    <mergeCell ref="AB33:AD34"/>
    <mergeCell ref="A35:A36"/>
    <mergeCell ref="B35:C36"/>
    <mergeCell ref="D35:H36"/>
    <mergeCell ref="I35:J36"/>
    <mergeCell ref="K35:K36"/>
    <mergeCell ref="O35:O36"/>
    <mergeCell ref="A33:A34"/>
    <mergeCell ref="B33:C34"/>
    <mergeCell ref="D33:H34"/>
    <mergeCell ref="I33:J34"/>
    <mergeCell ref="K33:K34"/>
    <mergeCell ref="O33:O34"/>
    <mergeCell ref="P35:Q36"/>
    <mergeCell ref="R35:V36"/>
    <mergeCell ref="W35:AA36"/>
    <mergeCell ref="AB35:AD36"/>
    <mergeCell ref="I37:J38"/>
    <mergeCell ref="K37:K38"/>
    <mergeCell ref="O37:O38"/>
    <mergeCell ref="P37:Q38"/>
    <mergeCell ref="R37:V38"/>
    <mergeCell ref="W37:AA38"/>
    <mergeCell ref="P33:Q34"/>
    <mergeCell ref="R33:V34"/>
    <mergeCell ref="W33:AA34"/>
    <mergeCell ref="AB37:AD38"/>
    <mergeCell ref="A39:A40"/>
    <mergeCell ref="B39:C40"/>
    <mergeCell ref="D39:H40"/>
    <mergeCell ref="I39:J40"/>
    <mergeCell ref="K39:K40"/>
    <mergeCell ref="O39:O40"/>
    <mergeCell ref="P41:Q42"/>
    <mergeCell ref="R41:V42"/>
    <mergeCell ref="W41:AA42"/>
    <mergeCell ref="AB41:AD42"/>
    <mergeCell ref="P39:Q40"/>
    <mergeCell ref="R39:V40"/>
    <mergeCell ref="W39:AA40"/>
    <mergeCell ref="AB39:AD40"/>
    <mergeCell ref="A41:A42"/>
    <mergeCell ref="B41:C42"/>
    <mergeCell ref="D41:H42"/>
    <mergeCell ref="I41:J42"/>
    <mergeCell ref="K41:K42"/>
    <mergeCell ref="O41:O42"/>
    <mergeCell ref="A37:A38"/>
    <mergeCell ref="B37:C38"/>
    <mergeCell ref="D37:H38"/>
  </mergeCells>
  <phoneticPr fontId="10"/>
  <conditionalFormatting sqref="S5 W5 Z5 AC5:AD14 S7 W7 Z7 S9 W9 Z9 S11 W11 Z11 S13 W13 Z13">
    <cfRule type="expression" dxfId="7" priority="1">
      <formula>$I$27=""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horizontalDpi="4294967293" verticalDpi="1200" r:id="rId1"/>
  <headerFooter alignWithMargins="0">
    <oddHeader xml:space="preserve">&amp;C&amp;"ＭＳ Ｐゴシック,太字"&amp;16 </oddHeader>
    <oddFooter>&amp;C&amp;12試合結果・警告退場は日程終了後直ちに4種広報部宛ご報告ください。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456AB-3A9F-4281-B41A-6A762284CA77}">
  <sheetPr>
    <tabColor rgb="FFCCFF99"/>
  </sheetPr>
  <dimension ref="A1:AE44"/>
  <sheetViews>
    <sheetView topLeftCell="A12" zoomScaleNormal="100" zoomScaleSheetLayoutView="100" zoomScalePageLayoutView="85" workbookViewId="0">
      <selection activeCell="R29" sqref="R29:V30"/>
    </sheetView>
  </sheetViews>
  <sheetFormatPr defaultColWidth="9" defaultRowHeight="12.75" x14ac:dyDescent="0.25"/>
  <cols>
    <col min="1" max="1" width="3.06640625" style="4" customWidth="1"/>
    <col min="2" max="2" width="3" style="4" customWidth="1"/>
    <col min="3" max="3" width="10.73046875" style="4" customWidth="1"/>
    <col min="4" max="8" width="3.06640625" style="4" customWidth="1"/>
    <col min="9" max="15" width="2.86328125" style="4" customWidth="1"/>
    <col min="16" max="17" width="2.796875" style="4" customWidth="1"/>
    <col min="18" max="22" width="3.06640625" style="4" customWidth="1"/>
    <col min="23" max="24" width="6" style="4" customWidth="1"/>
    <col min="25" max="16384" width="9" style="4"/>
  </cols>
  <sheetData>
    <row r="1" spans="1:31" ht="31.9" customHeight="1" x14ac:dyDescent="0.25">
      <c r="C1" s="258" t="s">
        <v>60</v>
      </c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</row>
    <row r="2" spans="1:31" ht="34.5" customHeight="1" x14ac:dyDescent="0.25">
      <c r="A2" s="261" t="s">
        <v>128</v>
      </c>
      <c r="B2" s="261"/>
      <c r="C2" s="262" t="s">
        <v>2</v>
      </c>
      <c r="D2" s="262"/>
      <c r="E2" s="262"/>
      <c r="F2" s="259" t="s">
        <v>172</v>
      </c>
      <c r="G2" s="259"/>
      <c r="H2" s="259"/>
      <c r="I2" s="259"/>
      <c r="J2" s="259"/>
      <c r="K2" s="260" t="s">
        <v>58</v>
      </c>
      <c r="L2" s="260"/>
      <c r="M2" s="260"/>
      <c r="N2" s="260"/>
      <c r="O2" s="260"/>
      <c r="P2" s="227" t="s">
        <v>17</v>
      </c>
      <c r="Q2" s="227"/>
      <c r="R2" s="227"/>
      <c r="S2" s="227"/>
      <c r="T2" s="227"/>
      <c r="U2" s="227"/>
      <c r="V2" s="227"/>
      <c r="W2" s="227"/>
      <c r="X2" s="3"/>
    </row>
    <row r="3" spans="1:31" ht="17.100000000000001" customHeight="1" x14ac:dyDescent="0.25">
      <c r="A3" s="5"/>
      <c r="B3" s="263" t="str">
        <f>A2</f>
        <v>Ⅾ</v>
      </c>
      <c r="C3" s="264"/>
      <c r="D3" s="257" t="str">
        <f>B5</f>
        <v>韮崎SC</v>
      </c>
      <c r="E3" s="242"/>
      <c r="F3" s="243"/>
      <c r="G3" s="257" t="str">
        <f>B7</f>
        <v>昭和町SSS</v>
      </c>
      <c r="H3" s="242"/>
      <c r="I3" s="243"/>
      <c r="J3" s="257" t="str">
        <f>B9</f>
        <v>玉諸SSS</v>
      </c>
      <c r="K3" s="242"/>
      <c r="L3" s="243"/>
      <c r="M3" s="257" t="str">
        <f>B11</f>
        <v>リヴィエールFC</v>
      </c>
      <c r="N3" s="242"/>
      <c r="O3" s="243"/>
      <c r="P3" s="255" t="s">
        <v>4</v>
      </c>
      <c r="Q3" s="255"/>
      <c r="R3" s="255"/>
      <c r="S3" s="267" t="s">
        <v>5</v>
      </c>
      <c r="T3" s="267"/>
      <c r="U3" s="267" t="s">
        <v>12</v>
      </c>
      <c r="V3" s="267"/>
      <c r="W3" s="6" t="s">
        <v>13</v>
      </c>
      <c r="X3" s="269" t="s">
        <v>3</v>
      </c>
    </row>
    <row r="4" spans="1:31" ht="17.100000000000001" customHeight="1" x14ac:dyDescent="0.25">
      <c r="A4" s="7"/>
      <c r="B4" s="265"/>
      <c r="C4" s="266"/>
      <c r="D4" s="244"/>
      <c r="E4" s="245"/>
      <c r="F4" s="246"/>
      <c r="G4" s="244"/>
      <c r="H4" s="245"/>
      <c r="I4" s="246"/>
      <c r="J4" s="244"/>
      <c r="K4" s="245"/>
      <c r="L4" s="246"/>
      <c r="M4" s="244"/>
      <c r="N4" s="245"/>
      <c r="O4" s="246"/>
      <c r="P4" s="255"/>
      <c r="Q4" s="255"/>
      <c r="R4" s="255"/>
      <c r="S4" s="267"/>
      <c r="T4" s="267"/>
      <c r="U4" s="267"/>
      <c r="V4" s="267"/>
      <c r="W4" s="8" t="s">
        <v>14</v>
      </c>
      <c r="X4" s="269"/>
      <c r="AD4" s="272" t="s">
        <v>45</v>
      </c>
      <c r="AE4" s="225"/>
    </row>
    <row r="5" spans="1:31" ht="17.100000000000001" customHeight="1" x14ac:dyDescent="0.25">
      <c r="A5" s="270">
        <v>1</v>
      </c>
      <c r="B5" s="272" t="s">
        <v>140</v>
      </c>
      <c r="C5" s="225"/>
      <c r="D5" s="198"/>
      <c r="E5" s="199"/>
      <c r="F5" s="200"/>
      <c r="G5" s="201" t="str">
        <f>IF(G6="","",IF(G6=I6,"△",IF(G6&gt;I6,"○","●")))</f>
        <v>●</v>
      </c>
      <c r="H5" s="202"/>
      <c r="I5" s="203"/>
      <c r="J5" s="201" t="str">
        <f>IF(J6="","",IF(J6=L6,"△",IF(J6&gt;L6,"○","●")))</f>
        <v>●</v>
      </c>
      <c r="K5" s="202"/>
      <c r="L5" s="203"/>
      <c r="M5" s="201" t="str">
        <f>IF(M6="","",IF(M6=O6,"△",IF(M6&gt;O6,"○","●")))</f>
        <v/>
      </c>
      <c r="N5" s="202"/>
      <c r="O5" s="203"/>
      <c r="P5" s="273">
        <f>(COUNTIF(D5:O5,"○")*3)+(COUNTIF(D5:O5,"△")*1)</f>
        <v>0</v>
      </c>
      <c r="Q5" s="273"/>
      <c r="R5" s="273"/>
      <c r="S5" s="254">
        <f>IF(SUM(F5:F12)=0,"",(SUM(F5:F12)))</f>
        <v>2</v>
      </c>
      <c r="T5" s="254"/>
      <c r="U5" s="254">
        <f>IF(SUM(D5:D12)=0,"",(SUM(D5:D12)))</f>
        <v>9</v>
      </c>
      <c r="V5" s="254"/>
      <c r="W5" s="274">
        <f>IFERROR(S5-U5,"")</f>
        <v>-7</v>
      </c>
      <c r="X5" s="267" t="e">
        <f>IF(ISNUMBER(Y5), RANK(Y5, $Y$5:$Y$12), "")</f>
        <v>#VALUE!</v>
      </c>
      <c r="Y5" s="326">
        <f>10000*P5+100*W5+S5</f>
        <v>-698</v>
      </c>
      <c r="Z5" s="276"/>
      <c r="AD5" s="226"/>
      <c r="AE5" s="228"/>
    </row>
    <row r="6" spans="1:31" ht="17.100000000000001" customHeight="1" x14ac:dyDescent="0.25">
      <c r="A6" s="271"/>
      <c r="B6" s="226"/>
      <c r="C6" s="228"/>
      <c r="D6" s="193"/>
      <c r="E6" s="194"/>
      <c r="F6" s="195"/>
      <c r="G6" s="53">
        <f>I17</f>
        <v>0</v>
      </c>
      <c r="H6" s="54" t="s">
        <v>6</v>
      </c>
      <c r="I6" s="55">
        <f>P17</f>
        <v>1</v>
      </c>
      <c r="J6" s="53">
        <f>P21</f>
        <v>2</v>
      </c>
      <c r="K6" s="54" t="s">
        <v>6</v>
      </c>
      <c r="L6" s="55">
        <f>I21</f>
        <v>8</v>
      </c>
      <c r="M6" s="53" t="str">
        <f>I31</f>
        <v/>
      </c>
      <c r="N6" s="54" t="s">
        <v>6</v>
      </c>
      <c r="O6" s="55" t="str">
        <f>P31</f>
        <v/>
      </c>
      <c r="P6" s="273"/>
      <c r="Q6" s="273"/>
      <c r="R6" s="273"/>
      <c r="S6" s="254"/>
      <c r="T6" s="254"/>
      <c r="U6" s="254"/>
      <c r="V6" s="254"/>
      <c r="W6" s="275"/>
      <c r="X6" s="267"/>
      <c r="Y6" s="326"/>
      <c r="Z6" s="276"/>
      <c r="AD6" s="268" t="s">
        <v>46</v>
      </c>
      <c r="AE6" s="225"/>
    </row>
    <row r="7" spans="1:31" ht="17.100000000000001" customHeight="1" x14ac:dyDescent="0.25">
      <c r="A7" s="267">
        <v>2</v>
      </c>
      <c r="B7" s="268" t="s">
        <v>80</v>
      </c>
      <c r="C7" s="225"/>
      <c r="D7" s="187" t="str">
        <f>IF(D8="","",IF(D8=F8,"△",IF(D8&gt;F8,"○","●")))</f>
        <v>○</v>
      </c>
      <c r="E7" s="188"/>
      <c r="F7" s="189"/>
      <c r="G7" s="190"/>
      <c r="H7" s="191"/>
      <c r="I7" s="192"/>
      <c r="J7" s="187" t="str">
        <f>IF(J8="","",IF(J8=L8,"△",IF(J8&gt;L8,"○","●")))</f>
        <v/>
      </c>
      <c r="K7" s="188"/>
      <c r="L7" s="189"/>
      <c r="M7" s="187" t="str">
        <f>IF(M8="","",IF(M8=O8,"△",IF(M8&gt;O8,"○","●")))</f>
        <v>●</v>
      </c>
      <c r="N7" s="188"/>
      <c r="O7" s="189"/>
      <c r="P7" s="273">
        <f>(COUNTIF(D7:O7,"○")*3)+(COUNTIF(D7:O7,"△")*1)</f>
        <v>3</v>
      </c>
      <c r="Q7" s="273"/>
      <c r="R7" s="273"/>
      <c r="S7" s="254">
        <f>IF(SUM(I5:I12)=0,"",(SUM(I5:I12)))</f>
        <v>1</v>
      </c>
      <c r="T7" s="254"/>
      <c r="U7" s="254">
        <f>IF(SUM(G5:G12)=0,"",(SUM(G5:G12)))</f>
        <v>2</v>
      </c>
      <c r="V7" s="254"/>
      <c r="W7" s="274">
        <f>IFERROR(S7-U7,"")</f>
        <v>-1</v>
      </c>
      <c r="X7" s="267" t="e">
        <f>IF(ISNUMBER(Y7), RANK(Y7, $Y$5:$Y$12), "")</f>
        <v>#VALUE!</v>
      </c>
      <c r="Y7" s="326">
        <f>10000*P7+100*W7+S7</f>
        <v>29901</v>
      </c>
      <c r="AD7" s="227"/>
      <c r="AE7" s="228"/>
    </row>
    <row r="8" spans="1:31" ht="17.100000000000001" customHeight="1" x14ac:dyDescent="0.25">
      <c r="A8" s="267"/>
      <c r="B8" s="227"/>
      <c r="C8" s="228"/>
      <c r="D8" s="56">
        <f>IF(G5="","",I6)</f>
        <v>1</v>
      </c>
      <c r="E8" s="54" t="s">
        <v>6</v>
      </c>
      <c r="F8" s="57">
        <f>IF(G5="","",G6)</f>
        <v>0</v>
      </c>
      <c r="G8" s="193"/>
      <c r="H8" s="194"/>
      <c r="I8" s="195"/>
      <c r="J8" s="53" t="str">
        <f>I29</f>
        <v/>
      </c>
      <c r="K8" s="54" t="s">
        <v>6</v>
      </c>
      <c r="L8" s="55" t="str">
        <f>P29</f>
        <v/>
      </c>
      <c r="M8" s="53">
        <f>P23</f>
        <v>0</v>
      </c>
      <c r="N8" s="54" t="s">
        <v>6</v>
      </c>
      <c r="O8" s="55">
        <f>I23</f>
        <v>2</v>
      </c>
      <c r="P8" s="273"/>
      <c r="Q8" s="273"/>
      <c r="R8" s="273"/>
      <c r="S8" s="254"/>
      <c r="T8" s="254"/>
      <c r="U8" s="254"/>
      <c r="V8" s="254"/>
      <c r="W8" s="275"/>
      <c r="X8" s="267"/>
      <c r="Y8" s="326"/>
      <c r="AD8" s="268" t="s">
        <v>47</v>
      </c>
      <c r="AE8" s="225"/>
    </row>
    <row r="9" spans="1:31" ht="17.100000000000001" customHeight="1" x14ac:dyDescent="0.25">
      <c r="A9" s="270">
        <v>3</v>
      </c>
      <c r="B9" s="268" t="s">
        <v>141</v>
      </c>
      <c r="C9" s="225"/>
      <c r="D9" s="187" t="str">
        <f>IF(D10="","",IF(D10=F10,"△",IF(D10&gt;F10,"○","●")))</f>
        <v>○</v>
      </c>
      <c r="E9" s="188"/>
      <c r="F9" s="189"/>
      <c r="G9" s="187" t="str">
        <f>IF(G10="","",IF(G10=I10,"△",IF(G10&gt;I10,"○","●")))</f>
        <v/>
      </c>
      <c r="H9" s="188"/>
      <c r="I9" s="189"/>
      <c r="J9" s="190"/>
      <c r="K9" s="191"/>
      <c r="L9" s="192"/>
      <c r="M9" s="187" t="str">
        <f>IF(M10="","",IF(M10=O10,"△",IF(M10&gt;O10,"○","●")))</f>
        <v>●</v>
      </c>
      <c r="N9" s="188"/>
      <c r="O9" s="189"/>
      <c r="P9" s="273">
        <f>(COUNTIF(D9:O9,"○")*3)+(COUNTIF(D9:O9,"△")*1)</f>
        <v>3</v>
      </c>
      <c r="Q9" s="273"/>
      <c r="R9" s="273"/>
      <c r="S9" s="254">
        <f>IF(SUM(L5:L12)=0,"",(SUM(L5:L12)))</f>
        <v>8</v>
      </c>
      <c r="T9" s="254"/>
      <c r="U9" s="254">
        <f>IF(SUM(J5:J12)=0,"",(SUM(J5:J12)))</f>
        <v>4</v>
      </c>
      <c r="V9" s="254"/>
      <c r="W9" s="274">
        <f>IFERROR(S9-U9,"")</f>
        <v>4</v>
      </c>
      <c r="X9" s="267" t="e">
        <f>IF(ISNUMBER(Y9), RANK(Y9, $Y$5:$Y$12), "")</f>
        <v>#VALUE!</v>
      </c>
      <c r="Y9" s="326">
        <f>10000*P9+100*W9+S9</f>
        <v>30408</v>
      </c>
      <c r="AD9" s="227"/>
      <c r="AE9" s="228"/>
    </row>
    <row r="10" spans="1:31" ht="17.100000000000001" customHeight="1" x14ac:dyDescent="0.25">
      <c r="A10" s="271"/>
      <c r="B10" s="227"/>
      <c r="C10" s="228"/>
      <c r="D10" s="56">
        <f>IF(J5="","",L6)</f>
        <v>8</v>
      </c>
      <c r="E10" s="54" t="s">
        <v>6</v>
      </c>
      <c r="F10" s="57">
        <f>IF(J5="","",J6)</f>
        <v>2</v>
      </c>
      <c r="G10" s="56" t="str">
        <f>IF(J7="","",L8)</f>
        <v/>
      </c>
      <c r="H10" s="54" t="s">
        <v>6</v>
      </c>
      <c r="I10" s="57" t="str">
        <f>IF(J7="","",J8)</f>
        <v/>
      </c>
      <c r="J10" s="193"/>
      <c r="K10" s="194"/>
      <c r="L10" s="195"/>
      <c r="M10" s="53">
        <f>I19</f>
        <v>0</v>
      </c>
      <c r="N10" s="54" t="s">
        <v>6</v>
      </c>
      <c r="O10" s="55">
        <f>P19</f>
        <v>2</v>
      </c>
      <c r="P10" s="273"/>
      <c r="Q10" s="273"/>
      <c r="R10" s="273"/>
      <c r="S10" s="254"/>
      <c r="T10" s="254"/>
      <c r="U10" s="254"/>
      <c r="V10" s="254"/>
      <c r="W10" s="275"/>
      <c r="X10" s="267"/>
      <c r="Y10" s="326"/>
      <c r="AD10" s="268" t="s">
        <v>48</v>
      </c>
      <c r="AE10" s="225"/>
    </row>
    <row r="11" spans="1:31" ht="17.100000000000001" customHeight="1" x14ac:dyDescent="0.25">
      <c r="A11" s="267">
        <v>4</v>
      </c>
      <c r="B11" s="268" t="s">
        <v>81</v>
      </c>
      <c r="C11" s="225"/>
      <c r="D11" s="187" t="str">
        <f>IF(AND(D12="",D12=F12),"",IF(D12&gt;F12,"○",IF(D12&lt;F12,"●",IF(AND(D12&gt;=0,D12=F12),"△"))))</f>
        <v/>
      </c>
      <c r="E11" s="188"/>
      <c r="F11" s="189"/>
      <c r="G11" s="187" t="str">
        <f>IF(AND(G12="",G12=I12),"",IF(G12&gt;I12,"○",IF(G12&lt;I12,"●",IF(AND(G12&gt;=0,G12=I12),"△"))))</f>
        <v>○</v>
      </c>
      <c r="H11" s="188"/>
      <c r="I11" s="189"/>
      <c r="J11" s="187" t="str">
        <f>IF(AND(J12="",J12=L12),"",IF(J12&gt;L12,"○",IF(J12&lt;L12,"●",IF(AND(J12&gt;=0,J12=L12),"△"))))</f>
        <v>○</v>
      </c>
      <c r="K11" s="188"/>
      <c r="L11" s="189"/>
      <c r="M11" s="190"/>
      <c r="N11" s="191"/>
      <c r="O11" s="192"/>
      <c r="P11" s="273">
        <f>(COUNTIF(D11:O11,"○")*3)+(COUNTIF(D11:O11,"△")*1)</f>
        <v>6</v>
      </c>
      <c r="Q11" s="273"/>
      <c r="R11" s="273"/>
      <c r="S11" s="254">
        <f>IF(SUM(O5:O12)=0,"",(SUM(O5:O12)))</f>
        <v>4</v>
      </c>
      <c r="T11" s="254"/>
      <c r="U11" s="254" t="str">
        <f>IF(SUM(M5:M12)=0,"",(SUM(M5:M12)))</f>
        <v/>
      </c>
      <c r="V11" s="254"/>
      <c r="W11" s="274" t="str">
        <f>IFERROR(S11-U11,"")</f>
        <v/>
      </c>
      <c r="X11" s="267" t="str">
        <f>IF(ISNUMBER(Y11), RANK(Y11, $Y$5:$Y$12), "")</f>
        <v/>
      </c>
      <c r="Y11" s="326" t="e">
        <f>10000*P11+100*W11+S11</f>
        <v>#VALUE!</v>
      </c>
      <c r="AD11" s="227"/>
      <c r="AE11" s="228"/>
    </row>
    <row r="12" spans="1:31" ht="17.100000000000001" customHeight="1" x14ac:dyDescent="0.25">
      <c r="A12" s="267"/>
      <c r="B12" s="227"/>
      <c r="C12" s="228"/>
      <c r="D12" s="56" t="str">
        <f>IF(M5="","",O6)</f>
        <v/>
      </c>
      <c r="E12" s="54" t="s">
        <v>6</v>
      </c>
      <c r="F12" s="57" t="str">
        <f>IF(M5="","",M6)</f>
        <v/>
      </c>
      <c r="G12" s="56">
        <f>IF(M7="","",O8)</f>
        <v>2</v>
      </c>
      <c r="H12" s="54" t="s">
        <v>6</v>
      </c>
      <c r="I12" s="57">
        <f>IF(M7="","",M8)</f>
        <v>0</v>
      </c>
      <c r="J12" s="56">
        <f>IF(M9="","",O10)</f>
        <v>2</v>
      </c>
      <c r="K12" s="54" t="s">
        <v>6</v>
      </c>
      <c r="L12" s="57">
        <f>IF(M9="","",M10)</f>
        <v>0</v>
      </c>
      <c r="M12" s="193"/>
      <c r="N12" s="194"/>
      <c r="O12" s="195"/>
      <c r="P12" s="273"/>
      <c r="Q12" s="273"/>
      <c r="R12" s="273"/>
      <c r="S12" s="254"/>
      <c r="T12" s="254"/>
      <c r="U12" s="254"/>
      <c r="V12" s="254"/>
      <c r="W12" s="275"/>
      <c r="X12" s="267"/>
      <c r="Y12" s="326"/>
    </row>
    <row r="13" spans="1:31" ht="17.100000000000001" customHeight="1" x14ac:dyDescent="0.25">
      <c r="D13" s="276" t="s">
        <v>21</v>
      </c>
      <c r="E13" s="276"/>
      <c r="F13" s="276"/>
      <c r="G13" s="276"/>
      <c r="H13" s="276"/>
      <c r="I13" s="278"/>
      <c r="J13" s="278"/>
      <c r="K13" s="278"/>
      <c r="L13" s="278"/>
      <c r="M13" s="278"/>
      <c r="N13" s="278"/>
      <c r="O13" s="279" t="s">
        <v>18</v>
      </c>
      <c r="P13" s="279"/>
      <c r="Q13" s="279"/>
      <c r="R13" s="279"/>
      <c r="S13" s="279"/>
      <c r="T13" s="276" t="s">
        <v>141</v>
      </c>
      <c r="U13" s="276"/>
      <c r="V13" s="276"/>
      <c r="W13" s="276"/>
      <c r="X13" s="276"/>
    </row>
    <row r="14" spans="1:31" ht="16.899999999999999" customHeight="1" x14ac:dyDescent="0.25"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80"/>
      <c r="P14" s="280"/>
      <c r="Q14" s="280"/>
      <c r="R14" s="280"/>
      <c r="S14" s="280"/>
      <c r="T14" s="277"/>
      <c r="U14" s="277"/>
      <c r="V14" s="277"/>
      <c r="W14" s="277"/>
      <c r="X14" s="277"/>
    </row>
    <row r="15" spans="1:31" ht="17.100000000000001" customHeight="1" x14ac:dyDescent="0.25">
      <c r="A15" s="281" t="s">
        <v>0</v>
      </c>
      <c r="B15" s="241" t="str">
        <f>F2</f>
        <v>2月1日(日)</v>
      </c>
      <c r="C15" s="243"/>
      <c r="D15" s="283" t="str">
        <f>B3</f>
        <v>Ⅾ</v>
      </c>
      <c r="E15" s="284"/>
      <c r="F15" s="287" t="s">
        <v>2</v>
      </c>
      <c r="G15" s="287"/>
      <c r="H15" s="287"/>
      <c r="I15" s="9"/>
      <c r="J15" s="287" t="s">
        <v>15</v>
      </c>
      <c r="K15" s="287"/>
      <c r="L15" s="287"/>
      <c r="M15" s="287"/>
      <c r="N15" s="287" t="s">
        <v>64</v>
      </c>
      <c r="O15" s="287"/>
      <c r="P15" s="287"/>
      <c r="Q15" s="287"/>
      <c r="R15" s="287"/>
      <c r="S15" s="287"/>
      <c r="T15" s="287"/>
      <c r="U15" s="287"/>
      <c r="V15" s="289"/>
      <c r="W15" s="291" t="s">
        <v>10</v>
      </c>
      <c r="X15" s="267" t="s">
        <v>123</v>
      </c>
    </row>
    <row r="16" spans="1:31" ht="17.100000000000001" customHeight="1" x14ac:dyDescent="0.25">
      <c r="A16" s="282"/>
      <c r="B16" s="244"/>
      <c r="C16" s="246"/>
      <c r="D16" s="285"/>
      <c r="E16" s="286"/>
      <c r="F16" s="288"/>
      <c r="G16" s="288"/>
      <c r="H16" s="288"/>
      <c r="I16" s="11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90"/>
      <c r="W16" s="291"/>
      <c r="X16" s="267"/>
    </row>
    <row r="17" spans="1:30" ht="17.100000000000001" customHeight="1" x14ac:dyDescent="0.25">
      <c r="A17" s="292">
        <v>1</v>
      </c>
      <c r="B17" s="294">
        <v>0.4375</v>
      </c>
      <c r="C17" s="295"/>
      <c r="D17" s="223" t="str">
        <f>B5</f>
        <v>韮崎SC</v>
      </c>
      <c r="E17" s="224"/>
      <c r="F17" s="224"/>
      <c r="G17" s="224"/>
      <c r="H17" s="225"/>
      <c r="I17" s="229">
        <f>IF(L17:L18="","",(L17+L18))</f>
        <v>0</v>
      </c>
      <c r="J17" s="230"/>
      <c r="K17" s="233" t="s">
        <v>7</v>
      </c>
      <c r="L17" s="60">
        <v>0</v>
      </c>
      <c r="M17" s="63" t="s">
        <v>6</v>
      </c>
      <c r="N17" s="60">
        <v>1</v>
      </c>
      <c r="O17" s="235" t="s">
        <v>8</v>
      </c>
      <c r="P17" s="230">
        <f>IF(N17:N18="","",(N17+N18))</f>
        <v>1</v>
      </c>
      <c r="Q17" s="237"/>
      <c r="R17" s="223" t="str">
        <f>B7</f>
        <v>昭和町SSS</v>
      </c>
      <c r="S17" s="224"/>
      <c r="T17" s="224"/>
      <c r="U17" s="224"/>
      <c r="V17" s="225"/>
      <c r="W17" s="255" t="str">
        <f>B11</f>
        <v>リヴィエールFC</v>
      </c>
      <c r="X17" s="299" t="str">
        <f>B9</f>
        <v>玉諸SSS</v>
      </c>
      <c r="Y17" s="58"/>
      <c r="Z17" s="58"/>
      <c r="AA17" s="58"/>
      <c r="AC17" s="58"/>
      <c r="AD17" s="58"/>
    </row>
    <row r="18" spans="1:30" ht="17.100000000000001" customHeight="1" x14ac:dyDescent="0.25">
      <c r="A18" s="293"/>
      <c r="B18" s="296"/>
      <c r="C18" s="297"/>
      <c r="D18" s="226"/>
      <c r="E18" s="227"/>
      <c r="F18" s="227"/>
      <c r="G18" s="227"/>
      <c r="H18" s="228"/>
      <c r="I18" s="231"/>
      <c r="J18" s="232"/>
      <c r="K18" s="234"/>
      <c r="L18" s="61">
        <v>0</v>
      </c>
      <c r="M18" s="65" t="s">
        <v>6</v>
      </c>
      <c r="N18" s="61">
        <v>0</v>
      </c>
      <c r="O18" s="236"/>
      <c r="P18" s="232"/>
      <c r="Q18" s="238"/>
      <c r="R18" s="226"/>
      <c r="S18" s="227"/>
      <c r="T18" s="227"/>
      <c r="U18" s="227"/>
      <c r="V18" s="228"/>
      <c r="W18" s="255"/>
      <c r="X18" s="300"/>
      <c r="Y18" s="58"/>
      <c r="Z18" s="58"/>
      <c r="AA18" s="58"/>
      <c r="AB18" s="58"/>
      <c r="AC18" s="58"/>
      <c r="AD18" s="58"/>
    </row>
    <row r="19" spans="1:30" ht="17.100000000000001" customHeight="1" x14ac:dyDescent="0.25">
      <c r="A19" s="292">
        <v>2</v>
      </c>
      <c r="B19" s="294">
        <v>0.47916666666666669</v>
      </c>
      <c r="C19" s="295"/>
      <c r="D19" s="223" t="str">
        <f>B9</f>
        <v>玉諸SSS</v>
      </c>
      <c r="E19" s="224"/>
      <c r="F19" s="224"/>
      <c r="G19" s="224"/>
      <c r="H19" s="225"/>
      <c r="I19" s="229">
        <f>IF(L19:L20="","",(L19+L20))</f>
        <v>0</v>
      </c>
      <c r="J19" s="230"/>
      <c r="K19" s="233" t="s">
        <v>7</v>
      </c>
      <c r="L19" s="60">
        <v>0</v>
      </c>
      <c r="M19" s="63" t="s">
        <v>6</v>
      </c>
      <c r="N19" s="60">
        <v>0</v>
      </c>
      <c r="O19" s="235" t="s">
        <v>8</v>
      </c>
      <c r="P19" s="230">
        <f>IF(N19:N20="","",(N19+N20))</f>
        <v>2</v>
      </c>
      <c r="Q19" s="237"/>
      <c r="R19" s="223" t="str">
        <f>B11</f>
        <v>リヴィエールFC</v>
      </c>
      <c r="S19" s="224"/>
      <c r="T19" s="224"/>
      <c r="U19" s="224"/>
      <c r="V19" s="225"/>
      <c r="W19" s="267" t="str">
        <f>D17</f>
        <v>韮崎SC</v>
      </c>
      <c r="X19" s="299" t="str">
        <f>R17</f>
        <v>昭和町SSS</v>
      </c>
      <c r="Y19" s="58"/>
      <c r="Z19" s="58"/>
      <c r="AA19" s="58"/>
      <c r="AC19" s="58"/>
      <c r="AD19" s="58"/>
    </row>
    <row r="20" spans="1:30" ht="17.100000000000001" customHeight="1" x14ac:dyDescent="0.25">
      <c r="A20" s="293"/>
      <c r="B20" s="296"/>
      <c r="C20" s="297"/>
      <c r="D20" s="226"/>
      <c r="E20" s="227"/>
      <c r="F20" s="227"/>
      <c r="G20" s="227"/>
      <c r="H20" s="228"/>
      <c r="I20" s="231"/>
      <c r="J20" s="232"/>
      <c r="K20" s="234"/>
      <c r="L20" s="61">
        <v>0</v>
      </c>
      <c r="M20" s="65" t="s">
        <v>6</v>
      </c>
      <c r="N20" s="61">
        <v>2</v>
      </c>
      <c r="O20" s="236"/>
      <c r="P20" s="232"/>
      <c r="Q20" s="238"/>
      <c r="R20" s="226"/>
      <c r="S20" s="227"/>
      <c r="T20" s="227"/>
      <c r="U20" s="227"/>
      <c r="V20" s="228"/>
      <c r="W20" s="267"/>
      <c r="X20" s="300"/>
      <c r="Y20" s="58"/>
      <c r="Z20" s="58"/>
      <c r="AA20" s="58"/>
      <c r="AB20" s="58"/>
      <c r="AC20" s="58"/>
      <c r="AD20" s="58"/>
    </row>
    <row r="21" spans="1:30" ht="17.100000000000001" customHeight="1" x14ac:dyDescent="0.25">
      <c r="A21" s="292">
        <v>3</v>
      </c>
      <c r="B21" s="301">
        <v>0.54166666666666663</v>
      </c>
      <c r="C21" s="302"/>
      <c r="D21" s="223" t="str">
        <f>B9</f>
        <v>玉諸SSS</v>
      </c>
      <c r="E21" s="224"/>
      <c r="F21" s="224"/>
      <c r="G21" s="224"/>
      <c r="H21" s="225"/>
      <c r="I21" s="229">
        <f>IF(L21:L22="","",(L21+L22))</f>
        <v>8</v>
      </c>
      <c r="J21" s="230"/>
      <c r="K21" s="239" t="s">
        <v>7</v>
      </c>
      <c r="L21" s="60">
        <v>4</v>
      </c>
      <c r="M21" s="63" t="s">
        <v>6</v>
      </c>
      <c r="N21" s="60">
        <v>0</v>
      </c>
      <c r="O21" s="239" t="s">
        <v>8</v>
      </c>
      <c r="P21" s="230">
        <f>IF(N21:N22="","",(N21+N22))</f>
        <v>2</v>
      </c>
      <c r="Q21" s="237"/>
      <c r="R21" s="223" t="str">
        <f>B5</f>
        <v>韮崎SC</v>
      </c>
      <c r="S21" s="224"/>
      <c r="T21" s="224"/>
      <c r="U21" s="224"/>
      <c r="V21" s="225"/>
      <c r="W21" s="255" t="str">
        <f>R17</f>
        <v>昭和町SSS</v>
      </c>
      <c r="X21" s="299" t="str">
        <f>R19</f>
        <v>リヴィエールFC</v>
      </c>
      <c r="Y21" s="58"/>
      <c r="Z21" s="58"/>
      <c r="AA21" s="58"/>
      <c r="AC21" s="58"/>
      <c r="AD21" s="58"/>
    </row>
    <row r="22" spans="1:30" ht="17.100000000000001" customHeight="1" x14ac:dyDescent="0.25">
      <c r="A22" s="293"/>
      <c r="B22" s="303"/>
      <c r="C22" s="304"/>
      <c r="D22" s="226"/>
      <c r="E22" s="227"/>
      <c r="F22" s="227"/>
      <c r="G22" s="227"/>
      <c r="H22" s="228"/>
      <c r="I22" s="231"/>
      <c r="J22" s="232"/>
      <c r="K22" s="240"/>
      <c r="L22" s="61">
        <v>4</v>
      </c>
      <c r="M22" s="65" t="s">
        <v>6</v>
      </c>
      <c r="N22" s="61">
        <v>2</v>
      </c>
      <c r="O22" s="240"/>
      <c r="P22" s="232"/>
      <c r="Q22" s="238"/>
      <c r="R22" s="226"/>
      <c r="S22" s="227"/>
      <c r="T22" s="227"/>
      <c r="U22" s="227"/>
      <c r="V22" s="228"/>
      <c r="W22" s="255"/>
      <c r="X22" s="300"/>
      <c r="Y22" s="58"/>
      <c r="Z22" s="58"/>
      <c r="AA22" s="58"/>
      <c r="AB22" s="58"/>
      <c r="AC22" s="58"/>
      <c r="AD22" s="58"/>
    </row>
    <row r="23" spans="1:30" ht="17.100000000000001" customHeight="1" x14ac:dyDescent="0.25">
      <c r="A23" s="292">
        <v>4</v>
      </c>
      <c r="B23" s="301">
        <v>0.58333333333333337</v>
      </c>
      <c r="C23" s="302"/>
      <c r="D23" s="223" t="str">
        <f>B11</f>
        <v>リヴィエールFC</v>
      </c>
      <c r="E23" s="224"/>
      <c r="F23" s="224"/>
      <c r="G23" s="224"/>
      <c r="H23" s="225"/>
      <c r="I23" s="229">
        <f>IF(L23:L24="","",(L23+L24))</f>
        <v>2</v>
      </c>
      <c r="J23" s="230"/>
      <c r="K23" s="239" t="s">
        <v>7</v>
      </c>
      <c r="L23" s="60">
        <v>1</v>
      </c>
      <c r="M23" s="63" t="s">
        <v>6</v>
      </c>
      <c r="N23" s="60">
        <v>0</v>
      </c>
      <c r="O23" s="239" t="s">
        <v>8</v>
      </c>
      <c r="P23" s="230">
        <f>IF(N23:N24="","",(N23+N24))</f>
        <v>0</v>
      </c>
      <c r="Q23" s="237"/>
      <c r="R23" s="223" t="str">
        <f>B7</f>
        <v>昭和町SSS</v>
      </c>
      <c r="S23" s="224"/>
      <c r="T23" s="224"/>
      <c r="U23" s="224"/>
      <c r="V23" s="225"/>
      <c r="W23" s="255" t="str">
        <f>B9</f>
        <v>玉諸SSS</v>
      </c>
      <c r="X23" s="299" t="str">
        <f>B5</f>
        <v>韮崎SC</v>
      </c>
      <c r="Y23" s="58"/>
      <c r="Z23" s="58"/>
      <c r="AA23" s="58"/>
      <c r="AC23" s="58"/>
      <c r="AD23" s="58"/>
    </row>
    <row r="24" spans="1:30" ht="17.100000000000001" customHeight="1" x14ac:dyDescent="0.25">
      <c r="A24" s="293"/>
      <c r="B24" s="303"/>
      <c r="C24" s="304"/>
      <c r="D24" s="226"/>
      <c r="E24" s="227"/>
      <c r="F24" s="227"/>
      <c r="G24" s="227"/>
      <c r="H24" s="228"/>
      <c r="I24" s="231"/>
      <c r="J24" s="232"/>
      <c r="K24" s="240"/>
      <c r="L24" s="61">
        <v>1</v>
      </c>
      <c r="M24" s="65" t="s">
        <v>6</v>
      </c>
      <c r="N24" s="61">
        <v>0</v>
      </c>
      <c r="O24" s="240"/>
      <c r="P24" s="232"/>
      <c r="Q24" s="238"/>
      <c r="R24" s="226"/>
      <c r="S24" s="227"/>
      <c r="T24" s="227"/>
      <c r="U24" s="227"/>
      <c r="V24" s="228"/>
      <c r="W24" s="255"/>
      <c r="X24" s="300"/>
      <c r="Y24" s="58"/>
      <c r="Z24" s="58"/>
      <c r="AA24" s="58"/>
      <c r="AB24" s="58"/>
      <c r="AC24" s="58"/>
      <c r="AD24" s="58"/>
    </row>
    <row r="25" spans="1:30" ht="17.100000000000001" customHeight="1" x14ac:dyDescent="0.25">
      <c r="A25" s="16"/>
      <c r="B25" s="16"/>
      <c r="C25" s="17"/>
      <c r="D25" s="276" t="s">
        <v>21</v>
      </c>
      <c r="E25" s="276"/>
      <c r="F25" s="276"/>
      <c r="G25" s="276"/>
      <c r="H25" s="276"/>
      <c r="I25" s="278"/>
      <c r="J25" s="278"/>
      <c r="K25" s="278"/>
      <c r="L25" s="278"/>
      <c r="M25" s="278"/>
      <c r="N25" s="278"/>
      <c r="O25" s="298" t="s">
        <v>18</v>
      </c>
      <c r="P25" s="298"/>
      <c r="Q25" s="298"/>
      <c r="R25" s="298"/>
      <c r="S25" s="298"/>
      <c r="T25" s="276" t="s">
        <v>80</v>
      </c>
      <c r="U25" s="276"/>
      <c r="V25" s="276"/>
      <c r="W25" s="276"/>
      <c r="X25" s="276"/>
    </row>
    <row r="26" spans="1:30" ht="17.100000000000001" customHeight="1" x14ac:dyDescent="0.25"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27"/>
      <c r="P26" s="227"/>
      <c r="Q26" s="227"/>
      <c r="R26" s="227"/>
      <c r="S26" s="227"/>
      <c r="T26" s="277"/>
      <c r="U26" s="277"/>
      <c r="V26" s="277"/>
      <c r="W26" s="277"/>
      <c r="X26" s="277"/>
    </row>
    <row r="27" spans="1:30" ht="17.100000000000001" customHeight="1" x14ac:dyDescent="0.25">
      <c r="A27" s="256" t="s">
        <v>0</v>
      </c>
      <c r="B27" s="241" t="str">
        <f>K2</f>
        <v>2月15日(日)</v>
      </c>
      <c r="C27" s="243"/>
      <c r="D27" s="306" t="str">
        <f>D15</f>
        <v>Ⅾ</v>
      </c>
      <c r="E27" s="307"/>
      <c r="F27" s="310" t="s">
        <v>2</v>
      </c>
      <c r="G27" s="310"/>
      <c r="H27" s="310"/>
      <c r="I27" s="20"/>
      <c r="J27" s="310" t="s">
        <v>16</v>
      </c>
      <c r="K27" s="310"/>
      <c r="L27" s="310"/>
      <c r="M27" s="310"/>
      <c r="N27" s="284" t="s">
        <v>212</v>
      </c>
      <c r="O27" s="284"/>
      <c r="P27" s="284"/>
      <c r="Q27" s="284"/>
      <c r="R27" s="284"/>
      <c r="S27" s="284"/>
      <c r="T27" s="284"/>
      <c r="U27" s="284"/>
      <c r="V27" s="312"/>
      <c r="W27" s="270" t="str">
        <f>W15</f>
        <v>主審</v>
      </c>
      <c r="X27" s="267" t="str">
        <f>X15</f>
        <v>補助審</v>
      </c>
    </row>
    <row r="28" spans="1:30" ht="17.100000000000001" customHeight="1" x14ac:dyDescent="0.25">
      <c r="A28" s="256"/>
      <c r="B28" s="244"/>
      <c r="C28" s="246"/>
      <c r="D28" s="308"/>
      <c r="E28" s="309"/>
      <c r="F28" s="311"/>
      <c r="G28" s="311"/>
      <c r="H28" s="311"/>
      <c r="I28" s="21"/>
      <c r="J28" s="311"/>
      <c r="K28" s="311"/>
      <c r="L28" s="311"/>
      <c r="M28" s="311"/>
      <c r="N28" s="286"/>
      <c r="O28" s="286"/>
      <c r="P28" s="286"/>
      <c r="Q28" s="286"/>
      <c r="R28" s="286"/>
      <c r="S28" s="286"/>
      <c r="T28" s="286"/>
      <c r="U28" s="286"/>
      <c r="V28" s="313"/>
      <c r="W28" s="300"/>
      <c r="X28" s="255"/>
    </row>
    <row r="29" spans="1:30" ht="17.100000000000001" customHeight="1" x14ac:dyDescent="0.25">
      <c r="A29" s="305">
        <v>1</v>
      </c>
      <c r="B29" s="294">
        <v>0.41666666666666669</v>
      </c>
      <c r="C29" s="295"/>
      <c r="D29" s="253" t="str">
        <f>B7</f>
        <v>昭和町SSS</v>
      </c>
      <c r="E29" s="253"/>
      <c r="F29" s="253"/>
      <c r="G29" s="253"/>
      <c r="H29" s="253"/>
      <c r="I29" s="229" t="str">
        <f>IF(L29:L30="","",(L29+L30))</f>
        <v/>
      </c>
      <c r="J29" s="230"/>
      <c r="K29" s="233" t="s">
        <v>7</v>
      </c>
      <c r="L29" s="60"/>
      <c r="M29" s="60" t="s">
        <v>6</v>
      </c>
      <c r="N29" s="60"/>
      <c r="O29" s="235" t="s">
        <v>8</v>
      </c>
      <c r="P29" s="230" t="str">
        <f>IF(N29:N30="","",(N29+N30))</f>
        <v/>
      </c>
      <c r="Q29" s="237"/>
      <c r="R29" s="253" t="str">
        <f>B9</f>
        <v>玉諸SSS</v>
      </c>
      <c r="S29" s="253"/>
      <c r="T29" s="253"/>
      <c r="U29" s="253"/>
      <c r="V29" s="253"/>
      <c r="W29" s="255" t="str">
        <f>R31</f>
        <v>リヴィエールFC</v>
      </c>
      <c r="X29" s="255" t="str">
        <f>D31</f>
        <v>韮崎SC</v>
      </c>
      <c r="Y29" s="2"/>
      <c r="Z29" s="2"/>
      <c r="AA29" s="2"/>
      <c r="AC29" s="59"/>
      <c r="AD29" s="59"/>
    </row>
    <row r="30" spans="1:30" ht="17.100000000000001" customHeight="1" x14ac:dyDescent="0.25">
      <c r="A30" s="305"/>
      <c r="B30" s="296"/>
      <c r="C30" s="297"/>
      <c r="D30" s="254"/>
      <c r="E30" s="254"/>
      <c r="F30" s="254"/>
      <c r="G30" s="254"/>
      <c r="H30" s="254"/>
      <c r="I30" s="231"/>
      <c r="J30" s="232"/>
      <c r="K30" s="234"/>
      <c r="L30" s="61"/>
      <c r="M30" s="61" t="s">
        <v>6</v>
      </c>
      <c r="N30" s="61"/>
      <c r="O30" s="236"/>
      <c r="P30" s="232"/>
      <c r="Q30" s="238"/>
      <c r="R30" s="254"/>
      <c r="S30" s="254"/>
      <c r="T30" s="254"/>
      <c r="U30" s="254"/>
      <c r="V30" s="254"/>
      <c r="W30" s="255"/>
      <c r="X30" s="255"/>
      <c r="Y30" s="2"/>
      <c r="Z30" s="2"/>
      <c r="AA30" s="2"/>
      <c r="AB30" s="59"/>
      <c r="AC30" s="59"/>
      <c r="AD30" s="59"/>
    </row>
    <row r="31" spans="1:30" ht="17.100000000000001" customHeight="1" x14ac:dyDescent="0.25">
      <c r="A31" s="305">
        <v>2</v>
      </c>
      <c r="B31" s="294">
        <v>0.45833333333333331</v>
      </c>
      <c r="C31" s="295"/>
      <c r="D31" s="254" t="str">
        <f>B5</f>
        <v>韮崎SC</v>
      </c>
      <c r="E31" s="254"/>
      <c r="F31" s="254"/>
      <c r="G31" s="254"/>
      <c r="H31" s="254"/>
      <c r="I31" s="229" t="str">
        <f>IF(L31:L32="","",(L31+L32))</f>
        <v/>
      </c>
      <c r="J31" s="230"/>
      <c r="K31" s="233" t="s">
        <v>7</v>
      </c>
      <c r="L31" s="60"/>
      <c r="M31" s="60" t="s">
        <v>6</v>
      </c>
      <c r="N31" s="60"/>
      <c r="O31" s="235" t="s">
        <v>8</v>
      </c>
      <c r="P31" s="230" t="str">
        <f>IF(N31:N32="","",(N31+N32))</f>
        <v/>
      </c>
      <c r="Q31" s="237"/>
      <c r="R31" s="254" t="str">
        <f>B11</f>
        <v>リヴィエールFC</v>
      </c>
      <c r="S31" s="254"/>
      <c r="T31" s="254"/>
      <c r="U31" s="254"/>
      <c r="V31" s="254"/>
      <c r="W31" s="255" t="str">
        <f>D29</f>
        <v>昭和町SSS</v>
      </c>
      <c r="X31" s="255" t="str">
        <f>R29</f>
        <v>玉諸SSS</v>
      </c>
      <c r="Y31" s="2"/>
      <c r="Z31" s="2"/>
      <c r="AA31" s="2"/>
      <c r="AC31" s="59"/>
      <c r="AD31" s="59"/>
    </row>
    <row r="32" spans="1:30" ht="17.100000000000001" customHeight="1" x14ac:dyDescent="0.25">
      <c r="A32" s="305"/>
      <c r="B32" s="296"/>
      <c r="C32" s="297"/>
      <c r="D32" s="254"/>
      <c r="E32" s="254"/>
      <c r="F32" s="254"/>
      <c r="G32" s="254"/>
      <c r="H32" s="254"/>
      <c r="I32" s="231"/>
      <c r="J32" s="232"/>
      <c r="K32" s="234"/>
      <c r="L32" s="61"/>
      <c r="M32" s="61" t="s">
        <v>6</v>
      </c>
      <c r="N32" s="61"/>
      <c r="O32" s="236"/>
      <c r="P32" s="232"/>
      <c r="Q32" s="238"/>
      <c r="R32" s="254"/>
      <c r="S32" s="254"/>
      <c r="T32" s="254"/>
      <c r="U32" s="254"/>
      <c r="V32" s="254"/>
      <c r="W32" s="255"/>
      <c r="X32" s="255"/>
      <c r="Y32" s="2"/>
      <c r="Z32" s="2"/>
      <c r="AA32" s="2"/>
      <c r="AB32" s="59"/>
      <c r="AC32" s="59"/>
      <c r="AD32" s="59"/>
    </row>
    <row r="33" spans="1:24" ht="17.100000000000001" customHeight="1" x14ac:dyDescent="0.25">
      <c r="A33" s="305">
        <v>3</v>
      </c>
      <c r="B33" s="294"/>
      <c r="C33" s="295"/>
      <c r="D33" s="254"/>
      <c r="E33" s="254"/>
      <c r="F33" s="254"/>
      <c r="G33" s="254"/>
      <c r="H33" s="254"/>
      <c r="I33" s="322"/>
      <c r="J33" s="323"/>
      <c r="K33" s="324" t="s">
        <v>7</v>
      </c>
      <c r="L33" s="12"/>
      <c r="M33" s="13" t="s">
        <v>6</v>
      </c>
      <c r="N33" s="12"/>
      <c r="O33" s="325" t="s">
        <v>8</v>
      </c>
      <c r="P33" s="224"/>
      <c r="Q33" s="225"/>
      <c r="R33" s="223"/>
      <c r="S33" s="224"/>
      <c r="T33" s="224"/>
      <c r="U33" s="224"/>
      <c r="V33" s="225"/>
      <c r="W33" s="299"/>
      <c r="X33" s="255"/>
    </row>
    <row r="34" spans="1:24" ht="17.100000000000001" customHeight="1" x14ac:dyDescent="0.25">
      <c r="A34" s="305"/>
      <c r="B34" s="296"/>
      <c r="C34" s="297"/>
      <c r="D34" s="254"/>
      <c r="E34" s="254"/>
      <c r="F34" s="254"/>
      <c r="G34" s="254"/>
      <c r="H34" s="254"/>
      <c r="I34" s="316"/>
      <c r="J34" s="317"/>
      <c r="K34" s="319"/>
      <c r="L34" s="3"/>
      <c r="M34" s="14" t="s">
        <v>6</v>
      </c>
      <c r="N34" s="3"/>
      <c r="O34" s="321"/>
      <c r="P34" s="227"/>
      <c r="Q34" s="228"/>
      <c r="R34" s="226"/>
      <c r="S34" s="227"/>
      <c r="T34" s="227"/>
      <c r="U34" s="227"/>
      <c r="V34" s="228"/>
      <c r="W34" s="300"/>
      <c r="X34" s="255"/>
    </row>
    <row r="35" spans="1:24" ht="17.100000000000001" customHeight="1" x14ac:dyDescent="0.25">
      <c r="A35" s="305">
        <v>4</v>
      </c>
      <c r="B35" s="294"/>
      <c r="C35" s="295"/>
      <c r="D35" s="254"/>
      <c r="E35" s="254"/>
      <c r="F35" s="254"/>
      <c r="G35" s="254"/>
      <c r="H35" s="254"/>
      <c r="I35" s="314"/>
      <c r="J35" s="315"/>
      <c r="K35" s="318" t="s">
        <v>7</v>
      </c>
      <c r="M35" s="15" t="s">
        <v>6</v>
      </c>
      <c r="O35" s="320" t="s">
        <v>8</v>
      </c>
      <c r="P35" s="224"/>
      <c r="Q35" s="225"/>
      <c r="R35" s="223"/>
      <c r="S35" s="224"/>
      <c r="T35" s="224"/>
      <c r="U35" s="224"/>
      <c r="V35" s="225"/>
      <c r="W35" s="299"/>
      <c r="X35" s="255"/>
    </row>
    <row r="36" spans="1:24" ht="17.100000000000001" customHeight="1" x14ac:dyDescent="0.25">
      <c r="A36" s="305"/>
      <c r="B36" s="296"/>
      <c r="C36" s="297"/>
      <c r="D36" s="254"/>
      <c r="E36" s="254"/>
      <c r="F36" s="254"/>
      <c r="G36" s="254"/>
      <c r="H36" s="254"/>
      <c r="I36" s="316"/>
      <c r="J36" s="317"/>
      <c r="K36" s="319"/>
      <c r="L36" s="3"/>
      <c r="M36" s="14" t="s">
        <v>6</v>
      </c>
      <c r="N36" s="3"/>
      <c r="O36" s="321"/>
      <c r="P36" s="227"/>
      <c r="Q36" s="228"/>
      <c r="R36" s="226"/>
      <c r="S36" s="227"/>
      <c r="T36" s="227"/>
      <c r="U36" s="227"/>
      <c r="V36" s="228"/>
      <c r="W36" s="300"/>
      <c r="X36" s="255"/>
    </row>
    <row r="38" spans="1:24" ht="14.25" x14ac:dyDescent="0.25">
      <c r="B38" s="16"/>
      <c r="C38" s="22"/>
      <c r="D38" s="23"/>
      <c r="E38" s="23"/>
      <c r="F38" s="23"/>
      <c r="G38" s="23"/>
      <c r="H38" s="23"/>
      <c r="I38" s="24"/>
      <c r="J38" s="24"/>
      <c r="K38" s="25"/>
      <c r="M38" s="15"/>
      <c r="O38" s="16"/>
      <c r="P38" s="23"/>
      <c r="Q38" s="10"/>
      <c r="R38" s="10"/>
      <c r="S38" s="10"/>
      <c r="T38" s="10"/>
      <c r="U38" s="10"/>
      <c r="V38" s="10"/>
      <c r="W38" s="10"/>
    </row>
    <row r="39" spans="1:24" ht="14.25" x14ac:dyDescent="0.25">
      <c r="B39" s="16"/>
      <c r="C39" s="16"/>
      <c r="D39" s="19"/>
      <c r="E39" s="19"/>
      <c r="F39" s="19"/>
      <c r="G39" s="19"/>
      <c r="H39" s="19"/>
      <c r="K39" s="16"/>
      <c r="M39" s="15"/>
      <c r="O39" s="16"/>
      <c r="P39" s="19"/>
      <c r="Q39" s="19"/>
      <c r="R39" s="19"/>
      <c r="S39" s="19"/>
      <c r="T39" s="19"/>
      <c r="U39" s="19"/>
      <c r="V39" s="23"/>
      <c r="W39" s="23"/>
    </row>
    <row r="40" spans="1:24" ht="13.5" customHeight="1" x14ac:dyDescent="0.25">
      <c r="B40" s="16"/>
      <c r="C40" s="17"/>
      <c r="D40" s="18"/>
      <c r="E40" s="19"/>
      <c r="F40" s="19"/>
      <c r="G40" s="19"/>
      <c r="H40" s="19"/>
      <c r="I40" s="1"/>
      <c r="K40" s="16"/>
      <c r="M40" s="15"/>
      <c r="O40" s="16"/>
      <c r="P40" s="19"/>
      <c r="Q40" s="19"/>
      <c r="R40" s="19"/>
      <c r="S40" s="19"/>
      <c r="T40" s="19"/>
      <c r="U40" s="19"/>
      <c r="V40" s="19"/>
      <c r="W40" s="19"/>
    </row>
    <row r="41" spans="1:24" ht="14.25" x14ac:dyDescent="0.25">
      <c r="B41" s="16"/>
      <c r="C41" s="26"/>
      <c r="D41" s="27"/>
      <c r="E41" s="23"/>
      <c r="F41" s="23"/>
      <c r="G41" s="23"/>
      <c r="H41" s="23"/>
      <c r="I41" s="28"/>
      <c r="J41" s="24"/>
      <c r="K41" s="25"/>
      <c r="M41" s="15"/>
      <c r="O41" s="16"/>
      <c r="P41" s="23"/>
      <c r="Q41" s="23"/>
      <c r="R41" s="23"/>
      <c r="S41" s="23"/>
      <c r="T41" s="23"/>
      <c r="U41" s="23"/>
      <c r="V41" s="23"/>
      <c r="W41" s="23"/>
    </row>
    <row r="42" spans="1:24" ht="14.25" x14ac:dyDescent="0.25">
      <c r="B42" s="16"/>
      <c r="C42" s="22"/>
      <c r="D42" s="23"/>
      <c r="E42" s="23"/>
      <c r="F42" s="23"/>
      <c r="G42" s="23"/>
      <c r="H42" s="23"/>
      <c r="I42" s="24"/>
      <c r="J42" s="24"/>
      <c r="K42" s="25"/>
      <c r="M42" s="15"/>
      <c r="O42" s="16"/>
      <c r="P42" s="23"/>
      <c r="Q42" s="23"/>
      <c r="R42" s="23"/>
      <c r="S42" s="23"/>
      <c r="T42" s="23"/>
      <c r="U42" s="23"/>
      <c r="V42" s="23"/>
      <c r="W42" s="23"/>
    </row>
    <row r="43" spans="1:24" ht="14.25" x14ac:dyDescent="0.25">
      <c r="B43" s="16"/>
      <c r="C43" s="26"/>
      <c r="D43" s="27"/>
      <c r="E43" s="23"/>
      <c r="F43" s="23"/>
      <c r="G43" s="23"/>
      <c r="H43" s="23"/>
      <c r="I43" s="28"/>
      <c r="J43" s="24"/>
      <c r="K43" s="25"/>
      <c r="M43" s="15"/>
      <c r="O43" s="16"/>
      <c r="P43" s="23"/>
      <c r="Q43" s="23"/>
      <c r="R43" s="23"/>
      <c r="S43" s="23"/>
      <c r="T43" s="23"/>
      <c r="U43" s="23"/>
      <c r="V43" s="23"/>
      <c r="W43" s="23"/>
    </row>
    <row r="44" spans="1:24" ht="14.25" x14ac:dyDescent="0.25">
      <c r="B44" s="16"/>
      <c r="C44" s="22"/>
      <c r="D44" s="23"/>
      <c r="E44" s="23"/>
      <c r="F44" s="23"/>
      <c r="G44" s="23"/>
      <c r="H44" s="23"/>
      <c r="I44" s="24"/>
      <c r="J44" s="24"/>
      <c r="K44" s="25"/>
      <c r="M44" s="15"/>
      <c r="O44" s="16"/>
      <c r="P44" s="23"/>
      <c r="Q44" s="23"/>
      <c r="R44" s="23"/>
      <c r="S44" s="23"/>
      <c r="T44" s="23"/>
      <c r="U44" s="23"/>
      <c r="V44" s="23"/>
      <c r="W44" s="23"/>
    </row>
  </sheetData>
  <protectedRanges>
    <protectedRange password="C4D3" sqref="D5:O5 D7:O7 D9:O9 D11:O11" name="関数データ保護"/>
  </protectedRanges>
  <mergeCells count="172">
    <mergeCell ref="C1:W1"/>
    <mergeCell ref="A2:B2"/>
    <mergeCell ref="C2:E2"/>
    <mergeCell ref="P2:W2"/>
    <mergeCell ref="B3:C4"/>
    <mergeCell ref="D3:F4"/>
    <mergeCell ref="G3:I4"/>
    <mergeCell ref="J3:L4"/>
    <mergeCell ref="M3:O4"/>
    <mergeCell ref="P3:R4"/>
    <mergeCell ref="S3:T4"/>
    <mergeCell ref="U3:V4"/>
    <mergeCell ref="F2:J2"/>
    <mergeCell ref="K2:O2"/>
    <mergeCell ref="X3:X4"/>
    <mergeCell ref="AD4:AE5"/>
    <mergeCell ref="A5:A6"/>
    <mergeCell ref="B5:C6"/>
    <mergeCell ref="D5:F6"/>
    <mergeCell ref="G5:I5"/>
    <mergeCell ref="J5:L5"/>
    <mergeCell ref="Y7:Y8"/>
    <mergeCell ref="AD8:AE9"/>
    <mergeCell ref="Y5:Y6"/>
    <mergeCell ref="Z5:Z6"/>
    <mergeCell ref="AD6:AE7"/>
    <mergeCell ref="A7:A8"/>
    <mergeCell ref="B7:C8"/>
    <mergeCell ref="D7:F7"/>
    <mergeCell ref="G7:I8"/>
    <mergeCell ref="J7:L7"/>
    <mergeCell ref="M7:O7"/>
    <mergeCell ref="P7:R8"/>
    <mergeCell ref="M5:O5"/>
    <mergeCell ref="P5:R6"/>
    <mergeCell ref="S5:T6"/>
    <mergeCell ref="U5:V6"/>
    <mergeCell ref="W5:W6"/>
    <mergeCell ref="X5:X6"/>
    <mergeCell ref="B9:C10"/>
    <mergeCell ref="D9:F9"/>
    <mergeCell ref="G9:I9"/>
    <mergeCell ref="J9:L10"/>
    <mergeCell ref="M9:O9"/>
    <mergeCell ref="S7:T8"/>
    <mergeCell ref="U7:V8"/>
    <mergeCell ref="W7:W8"/>
    <mergeCell ref="X7:X8"/>
    <mergeCell ref="W11:W12"/>
    <mergeCell ref="X11:X12"/>
    <mergeCell ref="Y11:Y12"/>
    <mergeCell ref="D13:H14"/>
    <mergeCell ref="I13:N14"/>
    <mergeCell ref="O13:S14"/>
    <mergeCell ref="T13:X14"/>
    <mergeCell ref="AD10:AE11"/>
    <mergeCell ref="A11:A12"/>
    <mergeCell ref="B11:C12"/>
    <mergeCell ref="D11:F11"/>
    <mergeCell ref="G11:I11"/>
    <mergeCell ref="J11:L11"/>
    <mergeCell ref="M11:O12"/>
    <mergeCell ref="P11:R12"/>
    <mergeCell ref="S11:T12"/>
    <mergeCell ref="U11:V12"/>
    <mergeCell ref="P9:R10"/>
    <mergeCell ref="S9:T10"/>
    <mergeCell ref="U9:V10"/>
    <mergeCell ref="W9:W10"/>
    <mergeCell ref="X9:X10"/>
    <mergeCell ref="Y9:Y10"/>
    <mergeCell ref="A9:A10"/>
    <mergeCell ref="W15:W16"/>
    <mergeCell ref="X15:X16"/>
    <mergeCell ref="A17:A18"/>
    <mergeCell ref="B17:C18"/>
    <mergeCell ref="D17:H18"/>
    <mergeCell ref="I17:J18"/>
    <mergeCell ref="K17:K18"/>
    <mergeCell ref="O17:O18"/>
    <mergeCell ref="P17:Q18"/>
    <mergeCell ref="R17:V18"/>
    <mergeCell ref="A15:A16"/>
    <mergeCell ref="B15:C16"/>
    <mergeCell ref="D15:E16"/>
    <mergeCell ref="F15:H16"/>
    <mergeCell ref="J15:M16"/>
    <mergeCell ref="N15:V16"/>
    <mergeCell ref="W17:W18"/>
    <mergeCell ref="X17:X18"/>
    <mergeCell ref="X19:X20"/>
    <mergeCell ref="A21:A22"/>
    <mergeCell ref="B21:C22"/>
    <mergeCell ref="D21:H22"/>
    <mergeCell ref="I21:J22"/>
    <mergeCell ref="K21:K22"/>
    <mergeCell ref="O21:O22"/>
    <mergeCell ref="P21:Q22"/>
    <mergeCell ref="R21:V22"/>
    <mergeCell ref="A19:A20"/>
    <mergeCell ref="B19:C20"/>
    <mergeCell ref="D19:H20"/>
    <mergeCell ref="I19:J20"/>
    <mergeCell ref="K19:K20"/>
    <mergeCell ref="O19:O20"/>
    <mergeCell ref="P19:Q20"/>
    <mergeCell ref="R19:V20"/>
    <mergeCell ref="W19:W20"/>
    <mergeCell ref="W23:W24"/>
    <mergeCell ref="X23:X24"/>
    <mergeCell ref="D25:H26"/>
    <mergeCell ref="I25:N26"/>
    <mergeCell ref="O25:S26"/>
    <mergeCell ref="T25:X26"/>
    <mergeCell ref="W21:W22"/>
    <mergeCell ref="X21:X22"/>
    <mergeCell ref="A23:A24"/>
    <mergeCell ref="B23:C24"/>
    <mergeCell ref="D23:H24"/>
    <mergeCell ref="I23:J24"/>
    <mergeCell ref="K23:K24"/>
    <mergeCell ref="O23:O24"/>
    <mergeCell ref="P23:Q24"/>
    <mergeCell ref="R23:V24"/>
    <mergeCell ref="W27:W28"/>
    <mergeCell ref="X27:X28"/>
    <mergeCell ref="A29:A30"/>
    <mergeCell ref="B29:C30"/>
    <mergeCell ref="D29:H30"/>
    <mergeCell ref="I29:J30"/>
    <mergeCell ref="K29:K30"/>
    <mergeCell ref="O29:O30"/>
    <mergeCell ref="P29:Q30"/>
    <mergeCell ref="R29:V30"/>
    <mergeCell ref="A27:A28"/>
    <mergeCell ref="B27:C28"/>
    <mergeCell ref="D27:E28"/>
    <mergeCell ref="F27:H28"/>
    <mergeCell ref="J27:M28"/>
    <mergeCell ref="N27:V28"/>
    <mergeCell ref="W29:W30"/>
    <mergeCell ref="X29:X30"/>
    <mergeCell ref="X31:X32"/>
    <mergeCell ref="A33:A34"/>
    <mergeCell ref="B33:C34"/>
    <mergeCell ref="D33:H34"/>
    <mergeCell ref="I33:J34"/>
    <mergeCell ref="K33:K34"/>
    <mergeCell ref="O33:O34"/>
    <mergeCell ref="P33:Q34"/>
    <mergeCell ref="R33:V34"/>
    <mergeCell ref="A31:A32"/>
    <mergeCell ref="B31:C32"/>
    <mergeCell ref="D31:H32"/>
    <mergeCell ref="I31:J32"/>
    <mergeCell ref="K31:K32"/>
    <mergeCell ref="O31:O32"/>
    <mergeCell ref="P31:Q32"/>
    <mergeCell ref="R31:V32"/>
    <mergeCell ref="W31:W32"/>
    <mergeCell ref="W35:W36"/>
    <mergeCell ref="X35:X36"/>
    <mergeCell ref="W33:W34"/>
    <mergeCell ref="X33:X34"/>
    <mergeCell ref="A35:A36"/>
    <mergeCell ref="B35:C36"/>
    <mergeCell ref="D35:H36"/>
    <mergeCell ref="I35:J36"/>
    <mergeCell ref="K35:K36"/>
    <mergeCell ref="O35:O36"/>
    <mergeCell ref="P35:Q36"/>
    <mergeCell ref="R35:V36"/>
  </mergeCells>
  <phoneticPr fontId="10"/>
  <pageMargins left="0.78740157480314965" right="0.78740157480314965" top="0.98425196850393704" bottom="0.98425196850393704" header="0.31496062992125984" footer="0.51181102362204722"/>
  <pageSetup paperSize="9" orientation="portrait" horizontalDpi="4294967293" r:id="rId1"/>
  <headerFooter alignWithMargins="0">
    <oddFooter>&amp;C&amp;12試合結果・警告退場は日程終了後ただちに4種広報部宛ご報告ください。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C57CB-2E69-42A8-861D-51436C2696B5}">
  <sheetPr>
    <tabColor rgb="FF66FFFF"/>
    <pageSetUpPr fitToPage="1"/>
  </sheetPr>
  <dimension ref="A1:AE50"/>
  <sheetViews>
    <sheetView topLeftCell="A18" zoomScaleNormal="100" zoomScaleSheetLayoutView="90" workbookViewId="0">
      <selection activeCell="L31" sqref="L31:V32"/>
    </sheetView>
  </sheetViews>
  <sheetFormatPr defaultColWidth="9" defaultRowHeight="12.4" x14ac:dyDescent="0.2"/>
  <cols>
    <col min="1" max="1" width="3.1328125" style="30" customWidth="1"/>
    <col min="2" max="2" width="3" style="30" customWidth="1"/>
    <col min="3" max="3" width="8.265625" style="30" customWidth="1"/>
    <col min="4" max="28" width="2.46484375" style="30" customWidth="1"/>
    <col min="29" max="29" width="4.73046875" style="30" customWidth="1"/>
    <col min="30" max="30" width="4.265625" style="30" customWidth="1"/>
    <col min="31" max="31" width="9.59765625" style="30" customWidth="1"/>
    <col min="32" max="49" width="2.59765625" style="30" customWidth="1"/>
    <col min="50" max="62" width="2.3984375" style="30" customWidth="1"/>
    <col min="63" max="16384" width="9" style="30"/>
  </cols>
  <sheetData>
    <row r="1" spans="1:31" s="4" customFormat="1" ht="31.9" customHeight="1" x14ac:dyDescent="0.25">
      <c r="C1" s="258" t="s">
        <v>60</v>
      </c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</row>
    <row r="2" spans="1:31" ht="34.5" customHeight="1" x14ac:dyDescent="0.2">
      <c r="A2" s="168" t="s">
        <v>129</v>
      </c>
      <c r="B2" s="168"/>
      <c r="C2" s="169" t="s">
        <v>2</v>
      </c>
      <c r="D2" s="169"/>
      <c r="E2" s="169"/>
      <c r="F2" s="259" t="s">
        <v>172</v>
      </c>
      <c r="G2" s="259"/>
      <c r="H2" s="259"/>
      <c r="I2" s="259"/>
      <c r="J2" s="259"/>
      <c r="K2" s="260" t="s">
        <v>58</v>
      </c>
      <c r="L2" s="260"/>
      <c r="M2" s="260"/>
      <c r="N2" s="260"/>
      <c r="O2" s="260"/>
      <c r="P2" s="227" t="s">
        <v>17</v>
      </c>
      <c r="Q2" s="227"/>
      <c r="R2" s="227"/>
      <c r="S2" s="227"/>
      <c r="T2" s="227"/>
      <c r="U2" s="227"/>
      <c r="V2" s="227"/>
      <c r="W2" s="227"/>
      <c r="X2" s="29"/>
      <c r="Y2" s="29"/>
      <c r="Z2" s="29"/>
      <c r="AA2" s="29"/>
      <c r="AB2" s="29"/>
      <c r="AC2" s="29"/>
      <c r="AD2" s="29"/>
    </row>
    <row r="3" spans="1:31" ht="17.100000000000001" customHeight="1" x14ac:dyDescent="0.2">
      <c r="A3" s="31"/>
      <c r="B3" s="170" t="str">
        <f>A2</f>
        <v>Ｅ</v>
      </c>
      <c r="C3" s="171"/>
      <c r="D3" s="174" t="str">
        <f>B5</f>
        <v>エルドラードFC</v>
      </c>
      <c r="E3" s="175"/>
      <c r="F3" s="176"/>
      <c r="G3" s="174" t="str">
        <f>B7</f>
        <v>石和SSS</v>
      </c>
      <c r="H3" s="175"/>
      <c r="I3" s="176"/>
      <c r="J3" s="174" t="str">
        <f>B9</f>
        <v>アバンソFC</v>
      </c>
      <c r="K3" s="175"/>
      <c r="L3" s="176"/>
      <c r="M3" s="174" t="str">
        <f>B11</f>
        <v>双葉SSS</v>
      </c>
      <c r="N3" s="175"/>
      <c r="O3" s="176"/>
      <c r="P3" s="174" t="str">
        <f>B13</f>
        <v>FCパルティーレ</v>
      </c>
      <c r="Q3" s="175"/>
      <c r="R3" s="175"/>
      <c r="S3" s="182" t="s">
        <v>4</v>
      </c>
      <c r="T3" s="182"/>
      <c r="U3" s="182"/>
      <c r="V3" s="182"/>
      <c r="W3" s="182" t="s">
        <v>5</v>
      </c>
      <c r="X3" s="182"/>
      <c r="Y3" s="182"/>
      <c r="Z3" s="182" t="s">
        <v>12</v>
      </c>
      <c r="AA3" s="182"/>
      <c r="AB3" s="182"/>
      <c r="AC3" s="32" t="s">
        <v>13</v>
      </c>
      <c r="AD3" s="180" t="s">
        <v>3</v>
      </c>
      <c r="AE3" s="33"/>
    </row>
    <row r="4" spans="1:31" ht="17.100000000000001" customHeight="1" x14ac:dyDescent="0.2">
      <c r="A4" s="34"/>
      <c r="B4" s="172"/>
      <c r="C4" s="173"/>
      <c r="D4" s="177"/>
      <c r="E4" s="178"/>
      <c r="F4" s="179"/>
      <c r="G4" s="177"/>
      <c r="H4" s="178"/>
      <c r="I4" s="179"/>
      <c r="J4" s="177"/>
      <c r="K4" s="178"/>
      <c r="L4" s="179"/>
      <c r="M4" s="177"/>
      <c r="N4" s="178"/>
      <c r="O4" s="179"/>
      <c r="P4" s="177"/>
      <c r="Q4" s="178"/>
      <c r="R4" s="178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35" t="s">
        <v>14</v>
      </c>
      <c r="AD4" s="180"/>
      <c r="AE4" s="33"/>
    </row>
    <row r="5" spans="1:31" ht="17.100000000000001" customHeight="1" x14ac:dyDescent="0.2">
      <c r="A5" s="196">
        <v>1</v>
      </c>
      <c r="B5" s="183" t="s">
        <v>142</v>
      </c>
      <c r="C5" s="184"/>
      <c r="D5" s="198"/>
      <c r="E5" s="199"/>
      <c r="F5" s="200"/>
      <c r="G5" s="201" t="str">
        <f>IF(G6="","",IF(G6=I6,"△",IF(G6&gt;I6,"○","●")))</f>
        <v>○</v>
      </c>
      <c r="H5" s="202"/>
      <c r="I5" s="203"/>
      <c r="J5" s="201" t="str">
        <f>IF(J6="","",IF(J6=L6,"△",IF(J6&gt;L6,"○","●")))</f>
        <v/>
      </c>
      <c r="K5" s="202"/>
      <c r="L5" s="203"/>
      <c r="M5" s="201" t="str">
        <f>IF(M6="","",IF(M6=O6,"△",IF(M6&gt;O6,"○","●")))</f>
        <v/>
      </c>
      <c r="N5" s="202"/>
      <c r="O5" s="203"/>
      <c r="P5" s="201" t="str">
        <f>IF(P6="","",IF(P6=R6,"△",IF(P6&gt;R6,"○","●")))</f>
        <v>○</v>
      </c>
      <c r="Q5" s="202"/>
      <c r="R5" s="203"/>
      <c r="S5" s="182">
        <f>COUNTIF(D5:R5,"○")*3+COUNTIF(D5:R5,"△")</f>
        <v>6</v>
      </c>
      <c r="T5" s="182"/>
      <c r="U5" s="182"/>
      <c r="V5" s="182"/>
      <c r="W5" s="206">
        <f>SUM($F$5:$F$14)</f>
        <v>8</v>
      </c>
      <c r="X5" s="206"/>
      <c r="Y5" s="206"/>
      <c r="Z5" s="206">
        <f>SUM($D$5:$D$14)</f>
        <v>1</v>
      </c>
      <c r="AA5" s="206"/>
      <c r="AB5" s="206"/>
      <c r="AC5" s="204">
        <f>W5-Z5</f>
        <v>7</v>
      </c>
      <c r="AD5" s="180">
        <f>RANK(AE5,$AE$5:$AE$14)</f>
        <v>2</v>
      </c>
      <c r="AE5" s="181">
        <f>10000*S5+100*AC5+W5</f>
        <v>60708</v>
      </c>
    </row>
    <row r="6" spans="1:31" ht="17.100000000000001" customHeight="1" x14ac:dyDescent="0.2">
      <c r="A6" s="197"/>
      <c r="B6" s="185"/>
      <c r="C6" s="186"/>
      <c r="D6" s="193"/>
      <c r="E6" s="194"/>
      <c r="F6" s="195"/>
      <c r="G6" s="53">
        <f>I19</f>
        <v>5</v>
      </c>
      <c r="H6" s="54" t="s">
        <v>6</v>
      </c>
      <c r="I6" s="55">
        <f>P19</f>
        <v>0</v>
      </c>
      <c r="J6" s="53" t="str">
        <f>I33</f>
        <v/>
      </c>
      <c r="K6" s="54" t="s">
        <v>6</v>
      </c>
      <c r="L6" s="55" t="str">
        <f>P33</f>
        <v/>
      </c>
      <c r="M6" s="53" t="str">
        <f>I39</f>
        <v/>
      </c>
      <c r="N6" s="54" t="s">
        <v>6</v>
      </c>
      <c r="O6" s="55" t="str">
        <f>P39</f>
        <v/>
      </c>
      <c r="P6" s="53">
        <f>P23</f>
        <v>3</v>
      </c>
      <c r="Q6" s="54" t="s">
        <v>6</v>
      </c>
      <c r="R6" s="55">
        <f>I23</f>
        <v>1</v>
      </c>
      <c r="S6" s="182"/>
      <c r="T6" s="182"/>
      <c r="U6" s="182"/>
      <c r="V6" s="182"/>
      <c r="W6" s="206"/>
      <c r="X6" s="206"/>
      <c r="Y6" s="206"/>
      <c r="Z6" s="206"/>
      <c r="AA6" s="206"/>
      <c r="AB6" s="206"/>
      <c r="AC6" s="205"/>
      <c r="AD6" s="180"/>
      <c r="AE6" s="181"/>
    </row>
    <row r="7" spans="1:31" ht="17.100000000000001" customHeight="1" x14ac:dyDescent="0.2">
      <c r="A7" s="182">
        <v>2</v>
      </c>
      <c r="B7" s="183" t="s">
        <v>82</v>
      </c>
      <c r="C7" s="184"/>
      <c r="D7" s="187" t="str">
        <f>IF(D8="","",IF(D8=F8,"△",IF(D8&gt;F8,"○","●")))</f>
        <v>●</v>
      </c>
      <c r="E7" s="188"/>
      <c r="F7" s="189"/>
      <c r="G7" s="190"/>
      <c r="H7" s="191"/>
      <c r="I7" s="192"/>
      <c r="J7" s="187" t="str">
        <f>IF(J8="","",IF(J8=L8,"△",IF(J8&gt;L8,"○","●")))</f>
        <v>●</v>
      </c>
      <c r="K7" s="188"/>
      <c r="L7" s="189"/>
      <c r="M7" s="187" t="str">
        <f>IF(M8="","",IF(M8=O8,"△",IF(M8&gt;O8,"○","●")))</f>
        <v/>
      </c>
      <c r="N7" s="188"/>
      <c r="O7" s="189"/>
      <c r="P7" s="187" t="str">
        <f>IF(P8="","",IF(P8=R8,"△",IF(P8&gt;R8,"○","●")))</f>
        <v/>
      </c>
      <c r="Q7" s="188"/>
      <c r="R7" s="189"/>
      <c r="S7" s="182">
        <f>COUNTIF(D7:R7,"○")*3+COUNTIF(D7:R7,"△")</f>
        <v>0</v>
      </c>
      <c r="T7" s="182"/>
      <c r="U7" s="182"/>
      <c r="V7" s="182"/>
      <c r="W7" s="206">
        <f>SUM($I$5:$I$14)</f>
        <v>1</v>
      </c>
      <c r="X7" s="206"/>
      <c r="Y7" s="206"/>
      <c r="Z7" s="206">
        <f>SUM($G$5:$G$15)</f>
        <v>9</v>
      </c>
      <c r="AA7" s="206"/>
      <c r="AB7" s="206"/>
      <c r="AC7" s="204">
        <f>W7-Z7</f>
        <v>-8</v>
      </c>
      <c r="AD7" s="180">
        <f>RANK(AE7,$AE$5:$AE$14)</f>
        <v>4</v>
      </c>
      <c r="AE7" s="181">
        <f>10000*S7+100*AC7+W7</f>
        <v>-799</v>
      </c>
    </row>
    <row r="8" spans="1:31" ht="17.100000000000001" customHeight="1" x14ac:dyDescent="0.2">
      <c r="A8" s="182"/>
      <c r="B8" s="185"/>
      <c r="C8" s="186"/>
      <c r="D8" s="56">
        <f>IF(G5="","",I6)</f>
        <v>0</v>
      </c>
      <c r="E8" s="54" t="s">
        <v>6</v>
      </c>
      <c r="F8" s="57">
        <f>IF(G5="","",G6)</f>
        <v>5</v>
      </c>
      <c r="G8" s="193"/>
      <c r="H8" s="194"/>
      <c r="I8" s="195"/>
      <c r="J8" s="53">
        <f>I25</f>
        <v>1</v>
      </c>
      <c r="K8" s="54" t="s">
        <v>6</v>
      </c>
      <c r="L8" s="55">
        <f>P25</f>
        <v>4</v>
      </c>
      <c r="M8" s="53" t="str">
        <f>P35</f>
        <v/>
      </c>
      <c r="N8" s="54" t="s">
        <v>6</v>
      </c>
      <c r="O8" s="55" t="str">
        <f>I35</f>
        <v/>
      </c>
      <c r="P8" s="53" t="str">
        <f>I41</f>
        <v/>
      </c>
      <c r="Q8" s="54" t="s">
        <v>6</v>
      </c>
      <c r="R8" s="55" t="str">
        <f>P41</f>
        <v/>
      </c>
      <c r="S8" s="182"/>
      <c r="T8" s="182"/>
      <c r="U8" s="182"/>
      <c r="V8" s="182"/>
      <c r="W8" s="206"/>
      <c r="X8" s="206"/>
      <c r="Y8" s="206"/>
      <c r="Z8" s="206"/>
      <c r="AA8" s="206"/>
      <c r="AB8" s="206"/>
      <c r="AC8" s="205"/>
      <c r="AD8" s="180"/>
      <c r="AE8" s="181"/>
    </row>
    <row r="9" spans="1:31" ht="17.100000000000001" customHeight="1" x14ac:dyDescent="0.2">
      <c r="A9" s="196">
        <v>3</v>
      </c>
      <c r="B9" s="183" t="s">
        <v>47</v>
      </c>
      <c r="C9" s="184"/>
      <c r="D9" s="187" t="str">
        <f>IF(D10="","",IF(D10=F10,"△",IF(D10&gt;F10,"○","●")))</f>
        <v/>
      </c>
      <c r="E9" s="188"/>
      <c r="F9" s="189"/>
      <c r="G9" s="187" t="str">
        <f>IF(G10="","",IF(G10=I10,"△",IF(G10&gt;I10,"○","●")))</f>
        <v>○</v>
      </c>
      <c r="H9" s="188"/>
      <c r="I9" s="189"/>
      <c r="J9" s="190"/>
      <c r="K9" s="191"/>
      <c r="L9" s="192"/>
      <c r="M9" s="187" t="str">
        <f>IF(M10="","",IF(M10=O10,"△",IF(M10&gt;O10,"○","●")))</f>
        <v>○</v>
      </c>
      <c r="N9" s="188"/>
      <c r="O9" s="189"/>
      <c r="P9" s="187" t="str">
        <f>IF(P10="","",IF(P10=R10,"△",IF(P10&gt;R10,"○","●")))</f>
        <v/>
      </c>
      <c r="Q9" s="188"/>
      <c r="R9" s="189"/>
      <c r="S9" s="182">
        <f>COUNTIF(D9:R9,"○")*3+COUNTIF(D9:R9,"△")</f>
        <v>6</v>
      </c>
      <c r="T9" s="182"/>
      <c r="U9" s="182"/>
      <c r="V9" s="182"/>
      <c r="W9" s="206">
        <f>SUM($L$5:$L$14)</f>
        <v>13</v>
      </c>
      <c r="X9" s="206"/>
      <c r="Y9" s="206"/>
      <c r="Z9" s="206">
        <f>SUM($J$5:$J$15)</f>
        <v>1</v>
      </c>
      <c r="AA9" s="206"/>
      <c r="AB9" s="206"/>
      <c r="AC9" s="204">
        <f>W9-Z9</f>
        <v>12</v>
      </c>
      <c r="AD9" s="180">
        <f>RANK(AE9,$AE$5:$AE$14)</f>
        <v>1</v>
      </c>
      <c r="AE9" s="181">
        <f>10000*S9+100*AC9+W9</f>
        <v>61213</v>
      </c>
    </row>
    <row r="10" spans="1:31" ht="17.100000000000001" customHeight="1" x14ac:dyDescent="0.2">
      <c r="A10" s="197"/>
      <c r="B10" s="185"/>
      <c r="C10" s="186"/>
      <c r="D10" s="56" t="str">
        <f>IF(J5="","",L6)</f>
        <v/>
      </c>
      <c r="E10" s="54" t="s">
        <v>6</v>
      </c>
      <c r="F10" s="57" t="str">
        <f>IF(J5="","",J6)</f>
        <v/>
      </c>
      <c r="G10" s="56">
        <f>IF(J7="","",L8)</f>
        <v>4</v>
      </c>
      <c r="H10" s="54" t="s">
        <v>6</v>
      </c>
      <c r="I10" s="57">
        <f>IF(J7="","",J8)</f>
        <v>1</v>
      </c>
      <c r="J10" s="193"/>
      <c r="K10" s="194"/>
      <c r="L10" s="195"/>
      <c r="M10" s="53">
        <f>I21</f>
        <v>9</v>
      </c>
      <c r="N10" s="54" t="s">
        <v>6</v>
      </c>
      <c r="O10" s="55">
        <f>P21</f>
        <v>0</v>
      </c>
      <c r="P10" s="53" t="str">
        <f>P37</f>
        <v/>
      </c>
      <c r="Q10" s="54" t="s">
        <v>6</v>
      </c>
      <c r="R10" s="55" t="str">
        <f>I37</f>
        <v/>
      </c>
      <c r="S10" s="182"/>
      <c r="T10" s="182"/>
      <c r="U10" s="182"/>
      <c r="V10" s="182"/>
      <c r="W10" s="206"/>
      <c r="X10" s="206"/>
      <c r="Y10" s="206"/>
      <c r="Z10" s="206"/>
      <c r="AA10" s="206"/>
      <c r="AB10" s="206"/>
      <c r="AC10" s="205"/>
      <c r="AD10" s="180"/>
      <c r="AE10" s="181"/>
    </row>
    <row r="11" spans="1:31" ht="17.100000000000001" customHeight="1" x14ac:dyDescent="0.2">
      <c r="A11" s="182">
        <v>4</v>
      </c>
      <c r="B11" s="183" t="s">
        <v>83</v>
      </c>
      <c r="C11" s="184"/>
      <c r="D11" s="187" t="str">
        <f>IF(AND(D12="",D12=F12),"",IF(D12&gt;F12,"○",IF(D12&lt;F12,"●",IF(AND(D12&gt;=0,D12=F12),"△"))))</f>
        <v/>
      </c>
      <c r="E11" s="188"/>
      <c r="F11" s="189"/>
      <c r="G11" s="187" t="str">
        <f>IF(AND(G12="",G12=I12),"",IF(G12&gt;I12,"○",IF(G12&lt;I12,"●",IF(AND(G12&gt;=0,G12=I12),"△"))))</f>
        <v/>
      </c>
      <c r="H11" s="188"/>
      <c r="I11" s="189"/>
      <c r="J11" s="187" t="str">
        <f>IF(AND(J12="",J12=L12),"",IF(J12&gt;L12,"○",IF(J12&lt;L12,"●",IF(AND(J12&gt;=0,J12=L12),"△"))))</f>
        <v>●</v>
      </c>
      <c r="K11" s="188"/>
      <c r="L11" s="189"/>
      <c r="M11" s="190"/>
      <c r="N11" s="191"/>
      <c r="O11" s="192"/>
      <c r="P11" s="187" t="str">
        <f>IF(AND(P12="",P12=R12),"",IF(P12&gt;R12,"○",IF(P12&lt;R12,"●",IF(AND(P12&gt;=0,P12=R12),"△"))))</f>
        <v>●</v>
      </c>
      <c r="Q11" s="188"/>
      <c r="R11" s="189"/>
      <c r="S11" s="182">
        <f>COUNTIF(D11:R11,"○")*3+COUNTIF(D11:R11,"△")</f>
        <v>0</v>
      </c>
      <c r="T11" s="182"/>
      <c r="U11" s="182"/>
      <c r="V11" s="182"/>
      <c r="W11" s="206">
        <f>SUM($O$5:$O$14)</f>
        <v>1</v>
      </c>
      <c r="X11" s="206"/>
      <c r="Y11" s="206"/>
      <c r="Z11" s="206">
        <f>SUM($M$5:$M$15)</f>
        <v>13</v>
      </c>
      <c r="AA11" s="206"/>
      <c r="AB11" s="206"/>
      <c r="AC11" s="204">
        <f>W11-Z11</f>
        <v>-12</v>
      </c>
      <c r="AD11" s="180">
        <f>RANK(AE11,$AE$5:$AE$14)</f>
        <v>5</v>
      </c>
      <c r="AE11" s="181">
        <f>10000*S11+100*AC11+W11</f>
        <v>-1199</v>
      </c>
    </row>
    <row r="12" spans="1:31" ht="17.100000000000001" customHeight="1" x14ac:dyDescent="0.2">
      <c r="A12" s="182"/>
      <c r="B12" s="185"/>
      <c r="C12" s="186"/>
      <c r="D12" s="56" t="str">
        <f>IF(M5="","",O6)</f>
        <v/>
      </c>
      <c r="E12" s="54" t="s">
        <v>6</v>
      </c>
      <c r="F12" s="57" t="str">
        <f>IF(M5="","",M6)</f>
        <v/>
      </c>
      <c r="G12" s="56" t="str">
        <f>IF(M7="","",O8)</f>
        <v/>
      </c>
      <c r="H12" s="54" t="s">
        <v>6</v>
      </c>
      <c r="I12" s="57" t="str">
        <f>IF(M7="","",M8)</f>
        <v/>
      </c>
      <c r="J12" s="56">
        <f>IF(M9="","",O10)</f>
        <v>0</v>
      </c>
      <c r="K12" s="54" t="s">
        <v>6</v>
      </c>
      <c r="L12" s="57">
        <f>IF(M9="","",M10)</f>
        <v>9</v>
      </c>
      <c r="M12" s="193"/>
      <c r="N12" s="194"/>
      <c r="O12" s="195"/>
      <c r="P12" s="53">
        <f>P27</f>
        <v>1</v>
      </c>
      <c r="Q12" s="54" t="s">
        <v>6</v>
      </c>
      <c r="R12" s="55">
        <f>I27</f>
        <v>4</v>
      </c>
      <c r="S12" s="182"/>
      <c r="T12" s="182"/>
      <c r="U12" s="182"/>
      <c r="V12" s="182"/>
      <c r="W12" s="206"/>
      <c r="X12" s="206"/>
      <c r="Y12" s="206"/>
      <c r="Z12" s="206"/>
      <c r="AA12" s="206"/>
      <c r="AB12" s="206"/>
      <c r="AC12" s="205"/>
      <c r="AD12" s="180"/>
      <c r="AE12" s="181"/>
    </row>
    <row r="13" spans="1:31" ht="17.100000000000001" customHeight="1" x14ac:dyDescent="0.2">
      <c r="A13" s="196">
        <v>5</v>
      </c>
      <c r="B13" s="183" t="s">
        <v>84</v>
      </c>
      <c r="C13" s="184"/>
      <c r="D13" s="187" t="str">
        <f>IF(AND(D14="",D14=F14),"",IF(D14&gt;F14,"○",IF(D14&lt;F14,"●",IF(AND(D14&gt;=0,D14=F14),"△"))))</f>
        <v>●</v>
      </c>
      <c r="E13" s="188"/>
      <c r="F13" s="189"/>
      <c r="G13" s="187" t="str">
        <f>IF(AND(G14="",G14=I14),"",IF(G14&gt;I14,"○",IF(G14&lt;I14,"●",IF(AND(G14&gt;=0,G14=I14),"△"))))</f>
        <v/>
      </c>
      <c r="H13" s="188"/>
      <c r="I13" s="189"/>
      <c r="J13" s="187" t="str">
        <f>IF(AND(J14="",J14=L14),"",IF(J14&gt;L14,"○",IF(J14&lt;L14,"●",IF(AND(J14&gt;=0,J14=L14),"△"))))</f>
        <v/>
      </c>
      <c r="K13" s="188"/>
      <c r="L13" s="189"/>
      <c r="M13" s="187" t="str">
        <f>IF(AND(M14="",M14=O14),"",IF(M14&gt;O14,"○",IF(M14&lt;O14,"●",IF(AND(M14&gt;=0,M14=O14),"△"))))</f>
        <v>○</v>
      </c>
      <c r="N13" s="188"/>
      <c r="O13" s="189"/>
      <c r="P13" s="190"/>
      <c r="Q13" s="191"/>
      <c r="R13" s="192"/>
      <c r="S13" s="182">
        <f>COUNTIF(D13:R13,"○")*3+COUNTIF(D13:R13,"△")</f>
        <v>3</v>
      </c>
      <c r="T13" s="182"/>
      <c r="U13" s="182"/>
      <c r="V13" s="182"/>
      <c r="W13" s="206">
        <f>SUM($R$5:$R$14)</f>
        <v>5</v>
      </c>
      <c r="X13" s="206"/>
      <c r="Y13" s="206"/>
      <c r="Z13" s="206">
        <f>SUM($P$5:$P$15)</f>
        <v>4</v>
      </c>
      <c r="AA13" s="206"/>
      <c r="AB13" s="206"/>
      <c r="AC13" s="204">
        <f>W13-Z13</f>
        <v>1</v>
      </c>
      <c r="AD13" s="180">
        <f>RANK(AE13,$AE$5:$AE$14)</f>
        <v>3</v>
      </c>
      <c r="AE13" s="181">
        <f>10000*S13+100*AC13+W13</f>
        <v>30105</v>
      </c>
    </row>
    <row r="14" spans="1:31" ht="17.100000000000001" customHeight="1" x14ac:dyDescent="0.2">
      <c r="A14" s="197"/>
      <c r="B14" s="185"/>
      <c r="C14" s="186"/>
      <c r="D14" s="56">
        <f>IF(P5="","",R6)</f>
        <v>1</v>
      </c>
      <c r="E14" s="54" t="s">
        <v>6</v>
      </c>
      <c r="F14" s="57">
        <f>IF(P5="","",P6)</f>
        <v>3</v>
      </c>
      <c r="G14" s="56" t="str">
        <f>IF(P7="","",R8)</f>
        <v/>
      </c>
      <c r="H14" s="54" t="s">
        <v>6</v>
      </c>
      <c r="I14" s="57" t="str">
        <f>IF(P7="","",P8)</f>
        <v/>
      </c>
      <c r="J14" s="56" t="str">
        <f>IF(P9="","",R10)</f>
        <v/>
      </c>
      <c r="K14" s="54" t="s">
        <v>6</v>
      </c>
      <c r="L14" s="57" t="str">
        <f>IF(P9="","",P10)</f>
        <v/>
      </c>
      <c r="M14" s="56">
        <f>IF(P11="","",R12)</f>
        <v>4</v>
      </c>
      <c r="N14" s="54" t="s">
        <v>6</v>
      </c>
      <c r="O14" s="57">
        <f>IF(P11="","",P12)</f>
        <v>1</v>
      </c>
      <c r="P14" s="193"/>
      <c r="Q14" s="194"/>
      <c r="R14" s="195"/>
      <c r="S14" s="182"/>
      <c r="T14" s="182"/>
      <c r="U14" s="182"/>
      <c r="V14" s="182"/>
      <c r="W14" s="206"/>
      <c r="X14" s="206"/>
      <c r="Y14" s="206"/>
      <c r="Z14" s="206"/>
      <c r="AA14" s="206"/>
      <c r="AB14" s="206"/>
      <c r="AC14" s="205"/>
      <c r="AD14" s="180"/>
      <c r="AE14" s="181"/>
    </row>
    <row r="15" spans="1:31" ht="17.100000000000001" customHeight="1" x14ac:dyDescent="0.2"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7"/>
      <c r="T15" s="37"/>
      <c r="U15" s="37"/>
      <c r="V15" s="36"/>
      <c r="W15" s="36"/>
      <c r="X15" s="36"/>
      <c r="Y15" s="36"/>
      <c r="Z15" s="36"/>
      <c r="AA15" s="36"/>
      <c r="AB15" s="36"/>
      <c r="AC15" s="38">
        <f>SUM(AC5:AC14)</f>
        <v>0</v>
      </c>
      <c r="AD15" s="33"/>
      <c r="AE15" s="33"/>
    </row>
    <row r="16" spans="1:31" ht="17.100000000000001" customHeight="1" x14ac:dyDescent="0.2">
      <c r="B16" s="207"/>
      <c r="C16" s="207"/>
      <c r="D16" s="207"/>
      <c r="E16" s="207"/>
      <c r="F16" s="207"/>
      <c r="G16" s="207"/>
      <c r="H16" s="207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7"/>
      <c r="T16" s="37"/>
      <c r="U16" s="37"/>
      <c r="V16" s="36"/>
      <c r="W16" s="36"/>
      <c r="X16" s="36"/>
      <c r="Y16" s="36"/>
      <c r="Z16" s="36"/>
      <c r="AA16" s="36"/>
      <c r="AB16" s="36"/>
      <c r="AC16" s="36"/>
      <c r="AD16" s="33"/>
      <c r="AE16" s="33"/>
    </row>
    <row r="17" spans="1:31" ht="17.100000000000001" customHeight="1" x14ac:dyDescent="0.2">
      <c r="A17" s="208" t="s">
        <v>0</v>
      </c>
      <c r="B17" s="210" t="str">
        <f>F2</f>
        <v>2月1日(日)</v>
      </c>
      <c r="C17" s="211"/>
      <c r="D17" s="214" t="str">
        <f>B3</f>
        <v>Ｅ</v>
      </c>
      <c r="E17" s="215"/>
      <c r="F17" s="215" t="s">
        <v>2</v>
      </c>
      <c r="G17" s="215"/>
      <c r="H17" s="215"/>
      <c r="I17" s="215" t="s">
        <v>9</v>
      </c>
      <c r="J17" s="215"/>
      <c r="K17" s="215"/>
      <c r="L17" s="215" t="s">
        <v>164</v>
      </c>
      <c r="M17" s="215"/>
      <c r="N17" s="215"/>
      <c r="O17" s="215"/>
      <c r="P17" s="215"/>
      <c r="Q17" s="215"/>
      <c r="R17" s="215"/>
      <c r="S17" s="215"/>
      <c r="T17" s="215"/>
      <c r="U17" s="215"/>
      <c r="V17" s="184"/>
      <c r="W17" s="174" t="s">
        <v>10</v>
      </c>
      <c r="X17" s="175"/>
      <c r="Y17" s="175"/>
      <c r="Z17" s="175"/>
      <c r="AA17" s="176"/>
      <c r="AB17" s="182" t="s">
        <v>122</v>
      </c>
      <c r="AC17" s="182"/>
      <c r="AD17" s="182"/>
      <c r="AE17" s="37"/>
    </row>
    <row r="18" spans="1:31" ht="17.100000000000001" customHeight="1" x14ac:dyDescent="0.2">
      <c r="A18" s="209"/>
      <c r="B18" s="212"/>
      <c r="C18" s="213"/>
      <c r="D18" s="185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186"/>
      <c r="W18" s="177"/>
      <c r="X18" s="178"/>
      <c r="Y18" s="178"/>
      <c r="Z18" s="178"/>
      <c r="AA18" s="179"/>
      <c r="AB18" s="182"/>
      <c r="AC18" s="182"/>
      <c r="AD18" s="182"/>
      <c r="AE18" s="37"/>
    </row>
    <row r="19" spans="1:31" ht="17.100000000000001" customHeight="1" x14ac:dyDescent="0.25">
      <c r="A19" s="217">
        <v>1</v>
      </c>
      <c r="B19" s="219">
        <v>0.4375</v>
      </c>
      <c r="C19" s="220"/>
      <c r="D19" s="223" t="str">
        <f>B5</f>
        <v>エルドラードFC</v>
      </c>
      <c r="E19" s="224"/>
      <c r="F19" s="224"/>
      <c r="G19" s="224"/>
      <c r="H19" s="225"/>
      <c r="I19" s="229">
        <f>IF(L19:L20="","",(L19+L20))</f>
        <v>5</v>
      </c>
      <c r="J19" s="230"/>
      <c r="K19" s="233" t="s">
        <v>7</v>
      </c>
      <c r="L19" s="62">
        <v>3</v>
      </c>
      <c r="M19" s="63" t="s">
        <v>6</v>
      </c>
      <c r="N19" s="62">
        <v>0</v>
      </c>
      <c r="O19" s="235" t="s">
        <v>8</v>
      </c>
      <c r="P19" s="230">
        <f>IF(N19:N20="","",(N19+N20))</f>
        <v>0</v>
      </c>
      <c r="Q19" s="237"/>
      <c r="R19" s="223" t="str">
        <f>B7</f>
        <v>石和SSS</v>
      </c>
      <c r="S19" s="224"/>
      <c r="T19" s="224"/>
      <c r="U19" s="224"/>
      <c r="V19" s="225"/>
      <c r="W19" s="241" t="str">
        <f>B11</f>
        <v>双葉SSS</v>
      </c>
      <c r="X19" s="242"/>
      <c r="Y19" s="242"/>
      <c r="Z19" s="242"/>
      <c r="AA19" s="243"/>
      <c r="AB19" s="241" t="str">
        <f>B13</f>
        <v>FCパルティーレ</v>
      </c>
      <c r="AC19" s="242"/>
      <c r="AD19" s="243"/>
      <c r="AE19" s="37"/>
    </row>
    <row r="20" spans="1:31" ht="17.100000000000001" customHeight="1" x14ac:dyDescent="0.25">
      <c r="A20" s="218"/>
      <c r="B20" s="221"/>
      <c r="C20" s="222"/>
      <c r="D20" s="226"/>
      <c r="E20" s="227"/>
      <c r="F20" s="227"/>
      <c r="G20" s="227"/>
      <c r="H20" s="228"/>
      <c r="I20" s="231"/>
      <c r="J20" s="232"/>
      <c r="K20" s="234"/>
      <c r="L20" s="64">
        <v>2</v>
      </c>
      <c r="M20" s="65" t="s">
        <v>6</v>
      </c>
      <c r="N20" s="64">
        <v>0</v>
      </c>
      <c r="O20" s="236"/>
      <c r="P20" s="232"/>
      <c r="Q20" s="238"/>
      <c r="R20" s="226"/>
      <c r="S20" s="227"/>
      <c r="T20" s="227"/>
      <c r="U20" s="227"/>
      <c r="V20" s="228"/>
      <c r="W20" s="244"/>
      <c r="X20" s="245"/>
      <c r="Y20" s="245"/>
      <c r="Z20" s="245"/>
      <c r="AA20" s="246"/>
      <c r="AB20" s="244"/>
      <c r="AC20" s="245"/>
      <c r="AD20" s="246"/>
      <c r="AE20" s="37"/>
    </row>
    <row r="21" spans="1:31" ht="17.100000000000001" customHeight="1" x14ac:dyDescent="0.25">
      <c r="A21" s="217">
        <v>2</v>
      </c>
      <c r="B21" s="219">
        <v>0.47916666666666669</v>
      </c>
      <c r="C21" s="220"/>
      <c r="D21" s="223" t="str">
        <f>B9</f>
        <v>アバンソFC</v>
      </c>
      <c r="E21" s="224"/>
      <c r="F21" s="224"/>
      <c r="G21" s="224"/>
      <c r="H21" s="225"/>
      <c r="I21" s="229">
        <f>IF(L21:L22="","",(L21+L22))</f>
        <v>9</v>
      </c>
      <c r="J21" s="230"/>
      <c r="K21" s="233" t="s">
        <v>7</v>
      </c>
      <c r="L21" s="62">
        <v>3</v>
      </c>
      <c r="M21" s="63" t="s">
        <v>6</v>
      </c>
      <c r="N21" s="62">
        <v>0</v>
      </c>
      <c r="O21" s="235" t="s">
        <v>8</v>
      </c>
      <c r="P21" s="230">
        <f>IF(N21:N22="","",(N21+N22))</f>
        <v>0</v>
      </c>
      <c r="Q21" s="237"/>
      <c r="R21" s="223" t="str">
        <f>B11</f>
        <v>双葉SSS</v>
      </c>
      <c r="S21" s="224"/>
      <c r="T21" s="224"/>
      <c r="U21" s="224"/>
      <c r="V21" s="225"/>
      <c r="W21" s="257" t="str">
        <f>B5</f>
        <v>エルドラードFC</v>
      </c>
      <c r="X21" s="242"/>
      <c r="Y21" s="242"/>
      <c r="Z21" s="242"/>
      <c r="AA21" s="243"/>
      <c r="AB21" s="241" t="str">
        <f>B7</f>
        <v>石和SSS</v>
      </c>
      <c r="AC21" s="242"/>
      <c r="AD21" s="243"/>
      <c r="AE21" s="37"/>
    </row>
    <row r="22" spans="1:31" ht="17.100000000000001" customHeight="1" x14ac:dyDescent="0.25">
      <c r="A22" s="218"/>
      <c r="B22" s="221"/>
      <c r="C22" s="222"/>
      <c r="D22" s="226"/>
      <c r="E22" s="227"/>
      <c r="F22" s="227"/>
      <c r="G22" s="227"/>
      <c r="H22" s="228"/>
      <c r="I22" s="231"/>
      <c r="J22" s="232"/>
      <c r="K22" s="234"/>
      <c r="L22" s="64">
        <v>6</v>
      </c>
      <c r="M22" s="65" t="s">
        <v>6</v>
      </c>
      <c r="N22" s="64">
        <v>0</v>
      </c>
      <c r="O22" s="236"/>
      <c r="P22" s="232"/>
      <c r="Q22" s="238"/>
      <c r="R22" s="226"/>
      <c r="S22" s="227"/>
      <c r="T22" s="227"/>
      <c r="U22" s="227"/>
      <c r="V22" s="228"/>
      <c r="W22" s="244"/>
      <c r="X22" s="245"/>
      <c r="Y22" s="245"/>
      <c r="Z22" s="245"/>
      <c r="AA22" s="246"/>
      <c r="AB22" s="244"/>
      <c r="AC22" s="245"/>
      <c r="AD22" s="246"/>
      <c r="AE22" s="37"/>
    </row>
    <row r="23" spans="1:31" ht="17.100000000000001" customHeight="1" x14ac:dyDescent="0.25">
      <c r="A23" s="217">
        <v>3</v>
      </c>
      <c r="B23" s="219">
        <v>0.52083333333333337</v>
      </c>
      <c r="C23" s="220"/>
      <c r="D23" s="223" t="str">
        <f>B13</f>
        <v>FCパルティーレ</v>
      </c>
      <c r="E23" s="224"/>
      <c r="F23" s="224"/>
      <c r="G23" s="224"/>
      <c r="H23" s="225"/>
      <c r="I23" s="229">
        <f>IF(L23:L24="","",(L23+L24))</f>
        <v>1</v>
      </c>
      <c r="J23" s="230"/>
      <c r="K23" s="239" t="s">
        <v>7</v>
      </c>
      <c r="L23" s="63">
        <v>0</v>
      </c>
      <c r="M23" s="63" t="s">
        <v>6</v>
      </c>
      <c r="N23" s="63">
        <v>2</v>
      </c>
      <c r="O23" s="239" t="s">
        <v>8</v>
      </c>
      <c r="P23" s="230">
        <f>IF(N23:N24="","",(N23+N24))</f>
        <v>3</v>
      </c>
      <c r="Q23" s="237"/>
      <c r="R23" s="223" t="str">
        <f>B5</f>
        <v>エルドラードFC</v>
      </c>
      <c r="S23" s="224"/>
      <c r="T23" s="224"/>
      <c r="U23" s="224"/>
      <c r="V23" s="225"/>
      <c r="W23" s="241" t="str">
        <f>B9</f>
        <v>アバンソFC</v>
      </c>
      <c r="X23" s="242"/>
      <c r="Y23" s="242"/>
      <c r="Z23" s="242"/>
      <c r="AA23" s="243"/>
      <c r="AB23" s="241" t="str">
        <f>B11</f>
        <v>双葉SSS</v>
      </c>
      <c r="AC23" s="242"/>
      <c r="AD23" s="243"/>
      <c r="AE23" s="37"/>
    </row>
    <row r="24" spans="1:31" ht="17.100000000000001" customHeight="1" x14ac:dyDescent="0.25">
      <c r="A24" s="218"/>
      <c r="B24" s="221"/>
      <c r="C24" s="222"/>
      <c r="D24" s="226"/>
      <c r="E24" s="227"/>
      <c r="F24" s="227"/>
      <c r="G24" s="227"/>
      <c r="H24" s="228"/>
      <c r="I24" s="231"/>
      <c r="J24" s="232"/>
      <c r="K24" s="240"/>
      <c r="L24" s="65">
        <v>1</v>
      </c>
      <c r="M24" s="65" t="s">
        <v>6</v>
      </c>
      <c r="N24" s="65">
        <v>1</v>
      </c>
      <c r="O24" s="240"/>
      <c r="P24" s="232"/>
      <c r="Q24" s="238"/>
      <c r="R24" s="226"/>
      <c r="S24" s="227"/>
      <c r="T24" s="227"/>
      <c r="U24" s="227"/>
      <c r="V24" s="228"/>
      <c r="W24" s="244"/>
      <c r="X24" s="245"/>
      <c r="Y24" s="245"/>
      <c r="Z24" s="245"/>
      <c r="AA24" s="246"/>
      <c r="AB24" s="244"/>
      <c r="AC24" s="245"/>
      <c r="AD24" s="246"/>
      <c r="AE24" s="37"/>
    </row>
    <row r="25" spans="1:31" ht="17.100000000000001" customHeight="1" x14ac:dyDescent="0.25">
      <c r="A25" s="217">
        <v>4</v>
      </c>
      <c r="B25" s="219">
        <v>0.5625</v>
      </c>
      <c r="C25" s="220"/>
      <c r="D25" s="223" t="str">
        <f>B7</f>
        <v>石和SSS</v>
      </c>
      <c r="E25" s="224"/>
      <c r="F25" s="224"/>
      <c r="G25" s="224"/>
      <c r="H25" s="225"/>
      <c r="I25" s="229">
        <f>IF(L25:L26="","",(L25+L26))</f>
        <v>1</v>
      </c>
      <c r="J25" s="230"/>
      <c r="K25" s="239" t="s">
        <v>7</v>
      </c>
      <c r="L25" s="63">
        <v>0</v>
      </c>
      <c r="M25" s="63" t="s">
        <v>6</v>
      </c>
      <c r="N25" s="63">
        <v>2</v>
      </c>
      <c r="O25" s="239" t="s">
        <v>8</v>
      </c>
      <c r="P25" s="230">
        <f>IF(N25:N26="","",(N25+N26))</f>
        <v>4</v>
      </c>
      <c r="Q25" s="237"/>
      <c r="R25" s="223" t="str">
        <f>B9</f>
        <v>アバンソFC</v>
      </c>
      <c r="S25" s="224"/>
      <c r="T25" s="224"/>
      <c r="U25" s="224"/>
      <c r="V25" s="225"/>
      <c r="W25" s="241" t="str">
        <f>B13</f>
        <v>FCパルティーレ</v>
      </c>
      <c r="X25" s="242"/>
      <c r="Y25" s="242"/>
      <c r="Z25" s="242"/>
      <c r="AA25" s="243"/>
      <c r="AB25" s="241" t="str">
        <f>B5</f>
        <v>エルドラードFC</v>
      </c>
      <c r="AC25" s="242"/>
      <c r="AD25" s="243"/>
      <c r="AE25" s="37"/>
    </row>
    <row r="26" spans="1:31" ht="17.100000000000001" customHeight="1" x14ac:dyDescent="0.25">
      <c r="A26" s="218"/>
      <c r="B26" s="221"/>
      <c r="C26" s="222"/>
      <c r="D26" s="226"/>
      <c r="E26" s="227"/>
      <c r="F26" s="227"/>
      <c r="G26" s="227"/>
      <c r="H26" s="228"/>
      <c r="I26" s="231"/>
      <c r="J26" s="232"/>
      <c r="K26" s="240"/>
      <c r="L26" s="65">
        <v>1</v>
      </c>
      <c r="M26" s="65" t="s">
        <v>6</v>
      </c>
      <c r="N26" s="65">
        <v>2</v>
      </c>
      <c r="O26" s="240"/>
      <c r="P26" s="232"/>
      <c r="Q26" s="238"/>
      <c r="R26" s="226"/>
      <c r="S26" s="227"/>
      <c r="T26" s="227"/>
      <c r="U26" s="227"/>
      <c r="V26" s="228"/>
      <c r="W26" s="244"/>
      <c r="X26" s="245"/>
      <c r="Y26" s="245"/>
      <c r="Z26" s="245"/>
      <c r="AA26" s="246"/>
      <c r="AB26" s="244"/>
      <c r="AC26" s="245"/>
      <c r="AD26" s="246"/>
      <c r="AE26" s="37"/>
    </row>
    <row r="27" spans="1:31" ht="17.100000000000001" customHeight="1" x14ac:dyDescent="0.25">
      <c r="A27" s="217">
        <v>5</v>
      </c>
      <c r="B27" s="219">
        <v>0.61111111111111116</v>
      </c>
      <c r="C27" s="220"/>
      <c r="D27" s="223" t="str">
        <f>B13</f>
        <v>FCパルティーレ</v>
      </c>
      <c r="E27" s="224"/>
      <c r="F27" s="224"/>
      <c r="G27" s="224"/>
      <c r="H27" s="225"/>
      <c r="I27" s="229">
        <f>IF(L27:L28="","",(L27+L28))</f>
        <v>4</v>
      </c>
      <c r="J27" s="230"/>
      <c r="K27" s="233" t="s">
        <v>7</v>
      </c>
      <c r="L27" s="62">
        <v>2</v>
      </c>
      <c r="M27" s="63" t="s">
        <v>6</v>
      </c>
      <c r="N27" s="62">
        <v>1</v>
      </c>
      <c r="O27" s="235" t="s">
        <v>8</v>
      </c>
      <c r="P27" s="230">
        <f>IF(N27:N28="","",(N27+N28))</f>
        <v>1</v>
      </c>
      <c r="Q27" s="237"/>
      <c r="R27" s="223" t="str">
        <f>B11</f>
        <v>双葉SSS</v>
      </c>
      <c r="S27" s="224"/>
      <c r="T27" s="224"/>
      <c r="U27" s="224"/>
      <c r="V27" s="225"/>
      <c r="W27" s="241" t="str">
        <f>B7</f>
        <v>石和SSS</v>
      </c>
      <c r="X27" s="242"/>
      <c r="Y27" s="242"/>
      <c r="Z27" s="242"/>
      <c r="AA27" s="243"/>
      <c r="AB27" s="241" t="str">
        <f>B9</f>
        <v>アバンソFC</v>
      </c>
      <c r="AC27" s="242"/>
      <c r="AD27" s="243"/>
      <c r="AE27" s="37"/>
    </row>
    <row r="28" spans="1:31" ht="17.100000000000001" customHeight="1" x14ac:dyDescent="0.25">
      <c r="A28" s="218"/>
      <c r="B28" s="221"/>
      <c r="C28" s="222"/>
      <c r="D28" s="226"/>
      <c r="E28" s="227"/>
      <c r="F28" s="227"/>
      <c r="G28" s="227"/>
      <c r="H28" s="228"/>
      <c r="I28" s="231"/>
      <c r="J28" s="232"/>
      <c r="K28" s="234"/>
      <c r="L28" s="64">
        <v>2</v>
      </c>
      <c r="M28" s="65" t="s">
        <v>6</v>
      </c>
      <c r="N28" s="64">
        <v>0</v>
      </c>
      <c r="O28" s="236"/>
      <c r="P28" s="232"/>
      <c r="Q28" s="238"/>
      <c r="R28" s="226"/>
      <c r="S28" s="227"/>
      <c r="T28" s="227"/>
      <c r="U28" s="227"/>
      <c r="V28" s="228"/>
      <c r="W28" s="244"/>
      <c r="X28" s="245"/>
      <c r="Y28" s="245"/>
      <c r="Z28" s="245"/>
      <c r="AA28" s="246"/>
      <c r="AB28" s="244"/>
      <c r="AC28" s="245"/>
      <c r="AD28" s="246"/>
      <c r="AE28" s="37"/>
    </row>
    <row r="29" spans="1:31" ht="8.25" customHeight="1" x14ac:dyDescent="0.2">
      <c r="A29" s="39"/>
      <c r="B29" s="175"/>
      <c r="C29" s="175"/>
      <c r="D29" s="175"/>
      <c r="E29" s="175"/>
      <c r="F29" s="175"/>
      <c r="G29" s="175"/>
      <c r="H29" s="175"/>
      <c r="I29" s="40"/>
      <c r="K29" s="39"/>
      <c r="M29" s="41"/>
      <c r="O29" s="39"/>
      <c r="P29" s="40"/>
      <c r="R29" s="42"/>
      <c r="S29" s="42"/>
      <c r="T29" s="42"/>
      <c r="U29" s="42"/>
      <c r="V29" s="42"/>
    </row>
    <row r="30" spans="1:31" ht="8.25" customHeight="1" x14ac:dyDescent="0.2">
      <c r="B30" s="178"/>
      <c r="C30" s="178"/>
      <c r="D30" s="178"/>
      <c r="E30" s="178"/>
      <c r="F30" s="178"/>
      <c r="G30" s="178"/>
      <c r="H30" s="178"/>
    </row>
    <row r="31" spans="1:31" ht="17.100000000000001" customHeight="1" x14ac:dyDescent="0.2">
      <c r="A31" s="247" t="s">
        <v>0</v>
      </c>
      <c r="B31" s="210" t="str">
        <f>K2</f>
        <v>2月15日(日)</v>
      </c>
      <c r="C31" s="176"/>
      <c r="D31" s="214" t="str">
        <f>D17</f>
        <v>Ｅ</v>
      </c>
      <c r="E31" s="215"/>
      <c r="F31" s="215" t="s">
        <v>2</v>
      </c>
      <c r="G31" s="215"/>
      <c r="H31" s="215"/>
      <c r="I31" s="215" t="s">
        <v>1</v>
      </c>
      <c r="J31" s="215"/>
      <c r="K31" s="215"/>
      <c r="L31" s="248" t="s">
        <v>213</v>
      </c>
      <c r="M31" s="248"/>
      <c r="N31" s="248"/>
      <c r="O31" s="248"/>
      <c r="P31" s="248"/>
      <c r="Q31" s="248"/>
      <c r="R31" s="248"/>
      <c r="S31" s="248"/>
      <c r="T31" s="248"/>
      <c r="U31" s="248"/>
      <c r="V31" s="249"/>
      <c r="W31" s="182" t="str">
        <f>W17</f>
        <v>主審</v>
      </c>
      <c r="X31" s="182"/>
      <c r="Y31" s="247"/>
      <c r="Z31" s="247"/>
      <c r="AA31" s="247"/>
      <c r="AB31" s="182" t="str">
        <f>AB17</f>
        <v>補助審</v>
      </c>
      <c r="AC31" s="182"/>
      <c r="AD31" s="182"/>
      <c r="AE31" s="37"/>
    </row>
    <row r="32" spans="1:31" ht="17.100000000000001" customHeight="1" x14ac:dyDescent="0.2">
      <c r="A32" s="247"/>
      <c r="B32" s="177"/>
      <c r="C32" s="179"/>
      <c r="D32" s="185"/>
      <c r="E32" s="216"/>
      <c r="F32" s="216"/>
      <c r="G32" s="216"/>
      <c r="H32" s="216"/>
      <c r="I32" s="216"/>
      <c r="J32" s="216"/>
      <c r="K32" s="216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1"/>
      <c r="W32" s="182"/>
      <c r="X32" s="182"/>
      <c r="Y32" s="247"/>
      <c r="Z32" s="247"/>
      <c r="AA32" s="247"/>
      <c r="AB32" s="182"/>
      <c r="AC32" s="182"/>
      <c r="AD32" s="182"/>
      <c r="AE32" s="37"/>
    </row>
    <row r="33" spans="1:31" ht="17.100000000000001" customHeight="1" x14ac:dyDescent="0.25">
      <c r="A33" s="252">
        <v>1</v>
      </c>
      <c r="B33" s="219">
        <v>0.41666666666666669</v>
      </c>
      <c r="C33" s="220"/>
      <c r="D33" s="253" t="str">
        <f>B5</f>
        <v>エルドラードFC</v>
      </c>
      <c r="E33" s="253"/>
      <c r="F33" s="253"/>
      <c r="G33" s="253"/>
      <c r="H33" s="253"/>
      <c r="I33" s="229" t="str">
        <f>IF(L33:L34="","",(L33+L34))</f>
        <v/>
      </c>
      <c r="J33" s="230"/>
      <c r="K33" s="233" t="s">
        <v>7</v>
      </c>
      <c r="L33" s="62"/>
      <c r="M33" s="63" t="s">
        <v>6</v>
      </c>
      <c r="N33" s="62"/>
      <c r="O33" s="235" t="s">
        <v>8</v>
      </c>
      <c r="P33" s="230" t="str">
        <f>IF(N33:N34="","",(N33+N34))</f>
        <v/>
      </c>
      <c r="Q33" s="237"/>
      <c r="R33" s="253" t="str">
        <f>B9</f>
        <v>アバンソFC</v>
      </c>
      <c r="S33" s="253"/>
      <c r="T33" s="253"/>
      <c r="U33" s="253"/>
      <c r="V33" s="253"/>
      <c r="W33" s="255" t="str">
        <f>B7</f>
        <v>石和SSS</v>
      </c>
      <c r="X33" s="255"/>
      <c r="Y33" s="256"/>
      <c r="Z33" s="256"/>
      <c r="AA33" s="256"/>
      <c r="AB33" s="255" t="str">
        <f>B13</f>
        <v>FCパルティーレ</v>
      </c>
      <c r="AC33" s="255"/>
      <c r="AD33" s="255"/>
      <c r="AE33" s="37"/>
    </row>
    <row r="34" spans="1:31" ht="17.100000000000001" customHeight="1" x14ac:dyDescent="0.25">
      <c r="A34" s="252"/>
      <c r="B34" s="221"/>
      <c r="C34" s="222"/>
      <c r="D34" s="254"/>
      <c r="E34" s="254"/>
      <c r="F34" s="254"/>
      <c r="G34" s="254"/>
      <c r="H34" s="254"/>
      <c r="I34" s="231"/>
      <c r="J34" s="232"/>
      <c r="K34" s="234"/>
      <c r="L34" s="64"/>
      <c r="M34" s="65" t="s">
        <v>6</v>
      </c>
      <c r="N34" s="64"/>
      <c r="O34" s="236"/>
      <c r="P34" s="232"/>
      <c r="Q34" s="238"/>
      <c r="R34" s="254"/>
      <c r="S34" s="254"/>
      <c r="T34" s="254"/>
      <c r="U34" s="254"/>
      <c r="V34" s="254"/>
      <c r="W34" s="255"/>
      <c r="X34" s="255"/>
      <c r="Y34" s="256"/>
      <c r="Z34" s="256"/>
      <c r="AA34" s="256"/>
      <c r="AB34" s="255"/>
      <c r="AC34" s="255"/>
      <c r="AD34" s="255"/>
      <c r="AE34" s="37"/>
    </row>
    <row r="35" spans="1:31" ht="17.100000000000001" customHeight="1" x14ac:dyDescent="0.25">
      <c r="A35" s="252">
        <v>2</v>
      </c>
      <c r="B35" s="219">
        <v>0.45833333333333331</v>
      </c>
      <c r="C35" s="220"/>
      <c r="D35" s="254" t="str">
        <f>B11</f>
        <v>双葉SSS</v>
      </c>
      <c r="E35" s="254"/>
      <c r="F35" s="254"/>
      <c r="G35" s="254"/>
      <c r="H35" s="254"/>
      <c r="I35" s="229" t="str">
        <f>IF(L35:L36="","",(L35+L36))</f>
        <v/>
      </c>
      <c r="J35" s="230"/>
      <c r="K35" s="233" t="s">
        <v>7</v>
      </c>
      <c r="L35" s="62"/>
      <c r="M35" s="63" t="s">
        <v>6</v>
      </c>
      <c r="N35" s="62"/>
      <c r="O35" s="235" t="s">
        <v>8</v>
      </c>
      <c r="P35" s="230" t="str">
        <f>IF(N35:N36="","",(N35+N36))</f>
        <v/>
      </c>
      <c r="Q35" s="237"/>
      <c r="R35" s="254" t="str">
        <f>B7</f>
        <v>石和SSS</v>
      </c>
      <c r="S35" s="254"/>
      <c r="T35" s="254"/>
      <c r="U35" s="254"/>
      <c r="V35" s="254"/>
      <c r="W35" s="255" t="str">
        <f>B9</f>
        <v>アバンソFC</v>
      </c>
      <c r="X35" s="255"/>
      <c r="Y35" s="256"/>
      <c r="Z35" s="256"/>
      <c r="AA35" s="256"/>
      <c r="AB35" s="255" t="str">
        <f>D33</f>
        <v>エルドラードFC</v>
      </c>
      <c r="AC35" s="255"/>
      <c r="AD35" s="255"/>
      <c r="AE35" s="37"/>
    </row>
    <row r="36" spans="1:31" ht="17.100000000000001" customHeight="1" x14ac:dyDescent="0.25">
      <c r="A36" s="252"/>
      <c r="B36" s="221"/>
      <c r="C36" s="222"/>
      <c r="D36" s="254"/>
      <c r="E36" s="254"/>
      <c r="F36" s="254"/>
      <c r="G36" s="254"/>
      <c r="H36" s="254"/>
      <c r="I36" s="231"/>
      <c r="J36" s="232"/>
      <c r="K36" s="234"/>
      <c r="L36" s="64"/>
      <c r="M36" s="65" t="s">
        <v>6</v>
      </c>
      <c r="N36" s="64"/>
      <c r="O36" s="236"/>
      <c r="P36" s="232"/>
      <c r="Q36" s="238"/>
      <c r="R36" s="254"/>
      <c r="S36" s="254"/>
      <c r="T36" s="254"/>
      <c r="U36" s="254"/>
      <c r="V36" s="254"/>
      <c r="W36" s="255"/>
      <c r="X36" s="255"/>
      <c r="Y36" s="256"/>
      <c r="Z36" s="256"/>
      <c r="AA36" s="256"/>
      <c r="AB36" s="255"/>
      <c r="AC36" s="255"/>
      <c r="AD36" s="255"/>
      <c r="AE36" s="37"/>
    </row>
    <row r="37" spans="1:31" ht="17.100000000000001" customHeight="1" x14ac:dyDescent="0.25">
      <c r="A37" s="252">
        <v>3</v>
      </c>
      <c r="B37" s="219">
        <v>0.5</v>
      </c>
      <c r="C37" s="220"/>
      <c r="D37" s="254" t="str">
        <f>B13</f>
        <v>FCパルティーレ</v>
      </c>
      <c r="E37" s="254"/>
      <c r="F37" s="254"/>
      <c r="G37" s="254"/>
      <c r="H37" s="254"/>
      <c r="I37" s="229" t="str">
        <f>IF(L37:L38="","",(L37+L38))</f>
        <v/>
      </c>
      <c r="J37" s="230"/>
      <c r="K37" s="239" t="s">
        <v>7</v>
      </c>
      <c r="L37" s="63"/>
      <c r="M37" s="63" t="s">
        <v>6</v>
      </c>
      <c r="N37" s="63"/>
      <c r="O37" s="239" t="s">
        <v>8</v>
      </c>
      <c r="P37" s="230" t="str">
        <f>IF(N37:N38="","",(N37+N38))</f>
        <v/>
      </c>
      <c r="Q37" s="237"/>
      <c r="R37" s="254" t="str">
        <f>B9</f>
        <v>アバンソFC</v>
      </c>
      <c r="S37" s="254"/>
      <c r="T37" s="254"/>
      <c r="U37" s="254"/>
      <c r="V37" s="254"/>
      <c r="W37" s="255" t="str">
        <f>D35</f>
        <v>双葉SSS</v>
      </c>
      <c r="X37" s="255"/>
      <c r="Y37" s="256"/>
      <c r="Z37" s="256"/>
      <c r="AA37" s="256"/>
      <c r="AB37" s="255" t="str">
        <f>B7</f>
        <v>石和SSS</v>
      </c>
      <c r="AC37" s="255"/>
      <c r="AD37" s="255"/>
    </row>
    <row r="38" spans="1:31" ht="17.100000000000001" customHeight="1" x14ac:dyDescent="0.25">
      <c r="A38" s="252"/>
      <c r="B38" s="221"/>
      <c r="C38" s="222"/>
      <c r="D38" s="254"/>
      <c r="E38" s="254"/>
      <c r="F38" s="254"/>
      <c r="G38" s="254"/>
      <c r="H38" s="254"/>
      <c r="I38" s="231"/>
      <c r="J38" s="232"/>
      <c r="K38" s="240"/>
      <c r="L38" s="65"/>
      <c r="M38" s="65" t="s">
        <v>6</v>
      </c>
      <c r="N38" s="65"/>
      <c r="O38" s="240"/>
      <c r="P38" s="232"/>
      <c r="Q38" s="238"/>
      <c r="R38" s="254"/>
      <c r="S38" s="254"/>
      <c r="T38" s="254"/>
      <c r="U38" s="254"/>
      <c r="V38" s="254"/>
      <c r="W38" s="255"/>
      <c r="X38" s="255"/>
      <c r="Y38" s="256"/>
      <c r="Z38" s="256"/>
      <c r="AA38" s="256"/>
      <c r="AB38" s="255"/>
      <c r="AC38" s="255"/>
      <c r="AD38" s="255"/>
    </row>
    <row r="39" spans="1:31" ht="17.100000000000001" customHeight="1" x14ac:dyDescent="0.25">
      <c r="A39" s="252">
        <v>4</v>
      </c>
      <c r="B39" s="219">
        <v>0.54166666666666663</v>
      </c>
      <c r="C39" s="220"/>
      <c r="D39" s="254" t="str">
        <f>B5</f>
        <v>エルドラードFC</v>
      </c>
      <c r="E39" s="254"/>
      <c r="F39" s="254"/>
      <c r="G39" s="254"/>
      <c r="H39" s="254"/>
      <c r="I39" s="229" t="str">
        <f>IF(L39:L40="","",(L39+L40))</f>
        <v/>
      </c>
      <c r="J39" s="230"/>
      <c r="K39" s="239" t="s">
        <v>7</v>
      </c>
      <c r="L39" s="66"/>
      <c r="M39" s="66" t="s">
        <v>6</v>
      </c>
      <c r="N39" s="66"/>
      <c r="O39" s="239" t="s">
        <v>8</v>
      </c>
      <c r="P39" s="230" t="str">
        <f>IF(N39:N40="","",(N39+N40))</f>
        <v/>
      </c>
      <c r="Q39" s="237"/>
      <c r="R39" s="254" t="str">
        <f>B11</f>
        <v>双葉SSS</v>
      </c>
      <c r="S39" s="254"/>
      <c r="T39" s="254"/>
      <c r="U39" s="254"/>
      <c r="V39" s="254"/>
      <c r="W39" s="255" t="str">
        <f>B13</f>
        <v>FCパルティーレ</v>
      </c>
      <c r="X39" s="255"/>
      <c r="Y39" s="256"/>
      <c r="Z39" s="256"/>
      <c r="AA39" s="256"/>
      <c r="AB39" s="255" t="str">
        <f>B9</f>
        <v>アバンソFC</v>
      </c>
      <c r="AC39" s="255"/>
      <c r="AD39" s="255"/>
      <c r="AE39" s="37"/>
    </row>
    <row r="40" spans="1:31" ht="17.100000000000001" customHeight="1" x14ac:dyDescent="0.25">
      <c r="A40" s="252"/>
      <c r="B40" s="221"/>
      <c r="C40" s="222"/>
      <c r="D40" s="254"/>
      <c r="E40" s="254"/>
      <c r="F40" s="254"/>
      <c r="G40" s="254"/>
      <c r="H40" s="254"/>
      <c r="I40" s="231"/>
      <c r="J40" s="232"/>
      <c r="K40" s="240"/>
      <c r="L40" s="65"/>
      <c r="M40" s="65" t="s">
        <v>6</v>
      </c>
      <c r="N40" s="65"/>
      <c r="O40" s="240"/>
      <c r="P40" s="232"/>
      <c r="Q40" s="238"/>
      <c r="R40" s="254"/>
      <c r="S40" s="254"/>
      <c r="T40" s="254"/>
      <c r="U40" s="254"/>
      <c r="V40" s="254"/>
      <c r="W40" s="255"/>
      <c r="X40" s="255"/>
      <c r="Y40" s="256"/>
      <c r="Z40" s="256"/>
      <c r="AA40" s="256"/>
      <c r="AB40" s="255"/>
      <c r="AC40" s="255"/>
      <c r="AD40" s="255"/>
      <c r="AE40" s="37"/>
    </row>
    <row r="41" spans="1:31" ht="17.100000000000001" customHeight="1" x14ac:dyDescent="0.25">
      <c r="A41" s="252">
        <v>5</v>
      </c>
      <c r="B41" s="219">
        <v>0.58333333333333337</v>
      </c>
      <c r="C41" s="220"/>
      <c r="D41" s="254" t="str">
        <f>B7</f>
        <v>石和SSS</v>
      </c>
      <c r="E41" s="254"/>
      <c r="F41" s="254"/>
      <c r="G41" s="254"/>
      <c r="H41" s="254"/>
      <c r="I41" s="229" t="str">
        <f>IF(L41:L42="","",(L41+L42))</f>
        <v/>
      </c>
      <c r="J41" s="230"/>
      <c r="K41" s="239" t="s">
        <v>7</v>
      </c>
      <c r="L41" s="63"/>
      <c r="M41" s="63" t="s">
        <v>6</v>
      </c>
      <c r="N41" s="63"/>
      <c r="O41" s="239" t="s">
        <v>8</v>
      </c>
      <c r="P41" s="230" t="str">
        <f>IF(N41:N42="","",(N41+N42))</f>
        <v/>
      </c>
      <c r="Q41" s="237"/>
      <c r="R41" s="254" t="str">
        <f>B13</f>
        <v>FCパルティーレ</v>
      </c>
      <c r="S41" s="254"/>
      <c r="T41" s="254"/>
      <c r="U41" s="254"/>
      <c r="V41" s="254"/>
      <c r="W41" s="255" t="str">
        <f>D39</f>
        <v>エルドラードFC</v>
      </c>
      <c r="X41" s="255"/>
      <c r="Y41" s="256"/>
      <c r="Z41" s="256"/>
      <c r="AA41" s="256"/>
      <c r="AB41" s="255" t="str">
        <f>R39</f>
        <v>双葉SSS</v>
      </c>
      <c r="AC41" s="255"/>
      <c r="AD41" s="255"/>
      <c r="AE41" s="37"/>
    </row>
    <row r="42" spans="1:31" ht="17.100000000000001" customHeight="1" x14ac:dyDescent="0.25">
      <c r="A42" s="252"/>
      <c r="B42" s="221"/>
      <c r="C42" s="222"/>
      <c r="D42" s="254"/>
      <c r="E42" s="254"/>
      <c r="F42" s="254"/>
      <c r="G42" s="254"/>
      <c r="H42" s="254"/>
      <c r="I42" s="231"/>
      <c r="J42" s="232"/>
      <c r="K42" s="240"/>
      <c r="L42" s="65"/>
      <c r="M42" s="65" t="s">
        <v>6</v>
      </c>
      <c r="N42" s="65"/>
      <c r="O42" s="240"/>
      <c r="P42" s="232"/>
      <c r="Q42" s="238"/>
      <c r="R42" s="254"/>
      <c r="S42" s="254"/>
      <c r="T42" s="254"/>
      <c r="U42" s="254"/>
      <c r="V42" s="254"/>
      <c r="W42" s="255"/>
      <c r="X42" s="255"/>
      <c r="Y42" s="256"/>
      <c r="Z42" s="256"/>
      <c r="AA42" s="256"/>
      <c r="AB42" s="255"/>
      <c r="AC42" s="255"/>
      <c r="AD42" s="255"/>
      <c r="AE42" s="37"/>
    </row>
    <row r="44" spans="1:31" x14ac:dyDescent="0.2">
      <c r="B44" s="39"/>
      <c r="C44" s="37"/>
      <c r="W44" s="37"/>
      <c r="X44" s="37"/>
      <c r="Y44" s="37"/>
      <c r="Z44" s="37"/>
      <c r="AA44" s="37"/>
      <c r="AB44" s="37"/>
      <c r="AC44" s="37"/>
    </row>
    <row r="45" spans="1:31" ht="13.9" x14ac:dyDescent="0.2">
      <c r="B45" s="39"/>
      <c r="C45" s="39"/>
      <c r="D45" s="42"/>
      <c r="E45" s="42"/>
      <c r="F45" s="42"/>
      <c r="G45" s="42"/>
      <c r="H45" s="42"/>
      <c r="K45" s="39"/>
      <c r="M45" s="41"/>
      <c r="O45" s="39"/>
      <c r="P45" s="40"/>
    </row>
    <row r="46" spans="1:31" ht="13.5" customHeight="1" x14ac:dyDescent="0.2">
      <c r="B46" s="39"/>
      <c r="C46" s="43"/>
      <c r="D46" s="44"/>
      <c r="E46" s="42"/>
      <c r="F46" s="42"/>
      <c r="G46" s="42"/>
      <c r="H46" s="42"/>
      <c r="I46" s="40"/>
      <c r="K46" s="39"/>
      <c r="M46" s="41"/>
      <c r="O46" s="39"/>
      <c r="P46" s="40"/>
    </row>
    <row r="47" spans="1:31" ht="13.9" x14ac:dyDescent="0.2">
      <c r="B47" s="39"/>
      <c r="C47" s="45"/>
      <c r="D47" s="46"/>
      <c r="E47" s="47"/>
      <c r="F47" s="47"/>
      <c r="G47" s="47"/>
      <c r="H47" s="47"/>
      <c r="I47" s="48"/>
      <c r="J47" s="49"/>
      <c r="K47" s="50"/>
      <c r="M47" s="41"/>
      <c r="O47" s="39"/>
      <c r="P47" s="51"/>
      <c r="Q47" s="52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</row>
    <row r="48" spans="1:31" ht="13.9" x14ac:dyDescent="0.2">
      <c r="B48" s="39"/>
      <c r="C48" s="37"/>
      <c r="D48" s="47"/>
      <c r="E48" s="47"/>
      <c r="F48" s="47"/>
      <c r="G48" s="47"/>
      <c r="H48" s="47"/>
      <c r="I48" s="49"/>
      <c r="J48" s="49"/>
      <c r="K48" s="50"/>
      <c r="M48" s="41"/>
      <c r="O48" s="39"/>
      <c r="P48" s="51"/>
      <c r="Q48" s="52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</row>
    <row r="49" spans="2:29" ht="13.9" x14ac:dyDescent="0.2">
      <c r="B49" s="39"/>
      <c r="C49" s="45"/>
      <c r="D49" s="46"/>
      <c r="E49" s="47"/>
      <c r="F49" s="47"/>
      <c r="G49" s="47"/>
      <c r="H49" s="47"/>
      <c r="I49" s="48"/>
      <c r="J49" s="49"/>
      <c r="K49" s="50"/>
      <c r="M49" s="41"/>
      <c r="O49" s="39"/>
      <c r="P49" s="51"/>
      <c r="Q49" s="52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</row>
    <row r="50" spans="2:29" ht="13.9" x14ac:dyDescent="0.2">
      <c r="B50" s="39"/>
      <c r="C50" s="37"/>
      <c r="D50" s="47"/>
      <c r="E50" s="47"/>
      <c r="F50" s="47"/>
      <c r="G50" s="47"/>
      <c r="H50" s="47"/>
      <c r="I50" s="49"/>
      <c r="J50" s="49"/>
      <c r="K50" s="50"/>
      <c r="M50" s="41"/>
      <c r="O50" s="39"/>
      <c r="P50" s="51"/>
      <c r="Q50" s="52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</row>
  </sheetData>
  <protectedRanges>
    <protectedRange password="C4D3" sqref="D5:R5 D7:R7 D9:R9 D11:R11 D13:R13" name="関数データ保護"/>
  </protectedRanges>
  <mergeCells count="199">
    <mergeCell ref="C1:AC1"/>
    <mergeCell ref="A2:B2"/>
    <mergeCell ref="C2:E2"/>
    <mergeCell ref="P2:W2"/>
    <mergeCell ref="B3:C4"/>
    <mergeCell ref="D3:F4"/>
    <mergeCell ref="G3:I4"/>
    <mergeCell ref="J3:L4"/>
    <mergeCell ref="M3:O4"/>
    <mergeCell ref="P3:R4"/>
    <mergeCell ref="S3:V4"/>
    <mergeCell ref="W3:Y4"/>
    <mergeCell ref="Z3:AB4"/>
    <mergeCell ref="F2:J2"/>
    <mergeCell ref="K2:O2"/>
    <mergeCell ref="AD3:AD4"/>
    <mergeCell ref="A5:A6"/>
    <mergeCell ref="B5:C6"/>
    <mergeCell ref="D5:F6"/>
    <mergeCell ref="G5:I5"/>
    <mergeCell ref="J5:L5"/>
    <mergeCell ref="AD5:AD6"/>
    <mergeCell ref="AE5:AE6"/>
    <mergeCell ref="A7:A8"/>
    <mergeCell ref="B7:C8"/>
    <mergeCell ref="D7:F7"/>
    <mergeCell ref="G7:I8"/>
    <mergeCell ref="J7:L7"/>
    <mergeCell ref="M7:O7"/>
    <mergeCell ref="P7:R7"/>
    <mergeCell ref="S7:V8"/>
    <mergeCell ref="M5:O5"/>
    <mergeCell ref="P5:R5"/>
    <mergeCell ref="S5:V6"/>
    <mergeCell ref="W5:Y6"/>
    <mergeCell ref="Z5:AB6"/>
    <mergeCell ref="AC5:AC6"/>
    <mergeCell ref="W7:Y8"/>
    <mergeCell ref="Z7:AB8"/>
    <mergeCell ref="M9:O9"/>
    <mergeCell ref="P9:R9"/>
    <mergeCell ref="S9:V10"/>
    <mergeCell ref="AC7:AC8"/>
    <mergeCell ref="AD7:AD8"/>
    <mergeCell ref="AE7:AE8"/>
    <mergeCell ref="A9:A10"/>
    <mergeCell ref="B9:C10"/>
    <mergeCell ref="D9:F9"/>
    <mergeCell ref="G9:I9"/>
    <mergeCell ref="J9:L10"/>
    <mergeCell ref="AD9:AD10"/>
    <mergeCell ref="AE9:AE10"/>
    <mergeCell ref="W9:Y10"/>
    <mergeCell ref="Z9:AB10"/>
    <mergeCell ref="AC9:AC10"/>
    <mergeCell ref="W11:Y12"/>
    <mergeCell ref="Z11:AB12"/>
    <mergeCell ref="AC11:AC12"/>
    <mergeCell ref="AD11:AD12"/>
    <mergeCell ref="AE11:AE12"/>
    <mergeCell ref="A13:A14"/>
    <mergeCell ref="B13:C14"/>
    <mergeCell ref="D13:F13"/>
    <mergeCell ref="G13:I13"/>
    <mergeCell ref="J13:L13"/>
    <mergeCell ref="AD13:AD14"/>
    <mergeCell ref="AE13:AE14"/>
    <mergeCell ref="AC13:AC14"/>
    <mergeCell ref="A11:A12"/>
    <mergeCell ref="B11:C12"/>
    <mergeCell ref="D11:F11"/>
    <mergeCell ref="G11:I11"/>
    <mergeCell ref="J11:L11"/>
    <mergeCell ref="M11:O12"/>
    <mergeCell ref="P11:R11"/>
    <mergeCell ref="S11:V12"/>
    <mergeCell ref="B16:H16"/>
    <mergeCell ref="A17:A18"/>
    <mergeCell ref="B17:C18"/>
    <mergeCell ref="D17:E18"/>
    <mergeCell ref="F17:H18"/>
    <mergeCell ref="I17:K18"/>
    <mergeCell ref="L17:V18"/>
    <mergeCell ref="W17:AA18"/>
    <mergeCell ref="M13:O13"/>
    <mergeCell ref="P13:R14"/>
    <mergeCell ref="S13:V14"/>
    <mergeCell ref="W13:Y14"/>
    <mergeCell ref="Z13:AB14"/>
    <mergeCell ref="AB17:AD18"/>
    <mergeCell ref="AB19:AD20"/>
    <mergeCell ref="A21:A22"/>
    <mergeCell ref="B21:C22"/>
    <mergeCell ref="D21:H22"/>
    <mergeCell ref="I21:J22"/>
    <mergeCell ref="K21:K22"/>
    <mergeCell ref="O21:O22"/>
    <mergeCell ref="P21:Q22"/>
    <mergeCell ref="R21:V22"/>
    <mergeCell ref="W21:AA22"/>
    <mergeCell ref="AB21:AD22"/>
    <mergeCell ref="A19:A20"/>
    <mergeCell ref="B19:C20"/>
    <mergeCell ref="D19:H20"/>
    <mergeCell ref="I19:J20"/>
    <mergeCell ref="K19:K20"/>
    <mergeCell ref="O19:O20"/>
    <mergeCell ref="P19:Q20"/>
    <mergeCell ref="R19:V20"/>
    <mergeCell ref="W19:AA20"/>
    <mergeCell ref="AB23:AD24"/>
    <mergeCell ref="A25:A26"/>
    <mergeCell ref="B25:C26"/>
    <mergeCell ref="D25:H26"/>
    <mergeCell ref="I25:J26"/>
    <mergeCell ref="K25:K26"/>
    <mergeCell ref="O25:O26"/>
    <mergeCell ref="P25:Q26"/>
    <mergeCell ref="R25:V26"/>
    <mergeCell ref="W25:AA26"/>
    <mergeCell ref="AB25:AD26"/>
    <mergeCell ref="A23:A24"/>
    <mergeCell ref="B23:C24"/>
    <mergeCell ref="D23:H24"/>
    <mergeCell ref="I23:J24"/>
    <mergeCell ref="K23:K24"/>
    <mergeCell ref="O23:O24"/>
    <mergeCell ref="P23:Q24"/>
    <mergeCell ref="R23:V24"/>
    <mergeCell ref="W23:AA24"/>
    <mergeCell ref="AB27:AD28"/>
    <mergeCell ref="B29:H30"/>
    <mergeCell ref="A31:A32"/>
    <mergeCell ref="B31:C32"/>
    <mergeCell ref="D31:E32"/>
    <mergeCell ref="F31:H32"/>
    <mergeCell ref="I31:K32"/>
    <mergeCell ref="L31:V32"/>
    <mergeCell ref="W31:AA32"/>
    <mergeCell ref="AB31:AD32"/>
    <mergeCell ref="A27:A28"/>
    <mergeCell ref="B27:C28"/>
    <mergeCell ref="D27:H28"/>
    <mergeCell ref="I27:J28"/>
    <mergeCell ref="K27:K28"/>
    <mergeCell ref="O27:O28"/>
    <mergeCell ref="P27:Q28"/>
    <mergeCell ref="R27:V28"/>
    <mergeCell ref="W27:AA28"/>
    <mergeCell ref="AB33:AD34"/>
    <mergeCell ref="A35:A36"/>
    <mergeCell ref="B35:C36"/>
    <mergeCell ref="D35:H36"/>
    <mergeCell ref="I35:J36"/>
    <mergeCell ref="K35:K36"/>
    <mergeCell ref="O35:O36"/>
    <mergeCell ref="A33:A34"/>
    <mergeCell ref="B33:C34"/>
    <mergeCell ref="D33:H34"/>
    <mergeCell ref="I33:J34"/>
    <mergeCell ref="K33:K34"/>
    <mergeCell ref="O33:O34"/>
    <mergeCell ref="P35:Q36"/>
    <mergeCell ref="R35:V36"/>
    <mergeCell ref="W35:AA36"/>
    <mergeCell ref="AB35:AD36"/>
    <mergeCell ref="I37:J38"/>
    <mergeCell ref="K37:K38"/>
    <mergeCell ref="O37:O38"/>
    <mergeCell ref="P37:Q38"/>
    <mergeCell ref="R37:V38"/>
    <mergeCell ref="W37:AA38"/>
    <mergeCell ref="P33:Q34"/>
    <mergeCell ref="R33:V34"/>
    <mergeCell ref="W33:AA34"/>
    <mergeCell ref="AB37:AD38"/>
    <mergeCell ref="A39:A40"/>
    <mergeCell ref="B39:C40"/>
    <mergeCell ref="D39:H40"/>
    <mergeCell ref="I39:J40"/>
    <mergeCell ref="K39:K40"/>
    <mergeCell ref="O39:O40"/>
    <mergeCell ref="P41:Q42"/>
    <mergeCell ref="R41:V42"/>
    <mergeCell ref="W41:AA42"/>
    <mergeCell ref="AB41:AD42"/>
    <mergeCell ref="P39:Q40"/>
    <mergeCell ref="R39:V40"/>
    <mergeCell ref="W39:AA40"/>
    <mergeCell ref="AB39:AD40"/>
    <mergeCell ref="A41:A42"/>
    <mergeCell ref="B41:C42"/>
    <mergeCell ref="D41:H42"/>
    <mergeCell ref="I41:J42"/>
    <mergeCell ref="K41:K42"/>
    <mergeCell ref="O41:O42"/>
    <mergeCell ref="A37:A38"/>
    <mergeCell ref="B37:C38"/>
    <mergeCell ref="D37:H38"/>
  </mergeCells>
  <phoneticPr fontId="10"/>
  <conditionalFormatting sqref="S5 W5 Z5 AC5:AD14 S7 W7 Z7 S9 W9 Z9 S11 W11 Z11 S13 W13 Z13">
    <cfRule type="expression" dxfId="6" priority="1">
      <formula>$I$27=""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horizontalDpi="4294967293" verticalDpi="1200" r:id="rId1"/>
  <headerFooter alignWithMargins="0">
    <oddHeader xml:space="preserve">&amp;C&amp;"ＭＳ Ｐゴシック,太字"&amp;16 </oddHeader>
    <oddFooter>&amp;C&amp;12試合結果・警告退場は日程終了後直ちに4種広報部宛ご報告ください。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D4551-A609-47BA-B9BA-8E6E56DE7273}">
  <sheetPr>
    <tabColor rgb="FF66FFFF"/>
    <pageSetUpPr fitToPage="1"/>
  </sheetPr>
  <dimension ref="A1:AE50"/>
  <sheetViews>
    <sheetView topLeftCell="A18" zoomScaleNormal="100" zoomScaleSheetLayoutView="90" workbookViewId="0">
      <selection activeCell="AH32" sqref="AH32"/>
    </sheetView>
  </sheetViews>
  <sheetFormatPr defaultColWidth="9" defaultRowHeight="12.4" x14ac:dyDescent="0.2"/>
  <cols>
    <col min="1" max="1" width="3.1328125" style="30" customWidth="1"/>
    <col min="2" max="2" width="3" style="30" customWidth="1"/>
    <col min="3" max="3" width="8.265625" style="30" customWidth="1"/>
    <col min="4" max="28" width="2.46484375" style="30" customWidth="1"/>
    <col min="29" max="29" width="4.73046875" style="30" customWidth="1"/>
    <col min="30" max="30" width="4.265625" style="30" customWidth="1"/>
    <col min="31" max="31" width="9.59765625" style="30" customWidth="1"/>
    <col min="32" max="49" width="2.59765625" style="30" customWidth="1"/>
    <col min="50" max="62" width="2.3984375" style="30" customWidth="1"/>
    <col min="63" max="16384" width="9" style="30"/>
  </cols>
  <sheetData>
    <row r="1" spans="1:31" s="4" customFormat="1" ht="31.9" customHeight="1" x14ac:dyDescent="0.25">
      <c r="C1" s="258" t="s">
        <v>60</v>
      </c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</row>
    <row r="2" spans="1:31" ht="34.5" customHeight="1" x14ac:dyDescent="0.2">
      <c r="A2" s="168" t="s">
        <v>11</v>
      </c>
      <c r="B2" s="168"/>
      <c r="C2" s="169" t="s">
        <v>2</v>
      </c>
      <c r="D2" s="169"/>
      <c r="E2" s="169"/>
      <c r="F2" s="259" t="s">
        <v>172</v>
      </c>
      <c r="G2" s="259"/>
      <c r="H2" s="259"/>
      <c r="I2" s="259"/>
      <c r="J2" s="259"/>
      <c r="K2" s="260" t="s">
        <v>58</v>
      </c>
      <c r="L2" s="260"/>
      <c r="M2" s="260"/>
      <c r="N2" s="260"/>
      <c r="O2" s="260"/>
      <c r="P2" s="227" t="s">
        <v>17</v>
      </c>
      <c r="Q2" s="227"/>
      <c r="R2" s="227"/>
      <c r="S2" s="227"/>
      <c r="T2" s="227"/>
      <c r="U2" s="227"/>
      <c r="V2" s="227"/>
      <c r="W2" s="227"/>
      <c r="X2" s="29"/>
      <c r="Y2" s="29"/>
      <c r="Z2" s="29"/>
      <c r="AA2" s="29"/>
      <c r="AB2" s="29"/>
      <c r="AC2" s="29"/>
      <c r="AD2" s="29"/>
    </row>
    <row r="3" spans="1:31" ht="17.100000000000001" customHeight="1" x14ac:dyDescent="0.2">
      <c r="A3" s="31"/>
      <c r="B3" s="170" t="str">
        <f>A2</f>
        <v>Ｆ</v>
      </c>
      <c r="C3" s="171"/>
      <c r="D3" s="174" t="str">
        <f>B5</f>
        <v>千塚FC</v>
      </c>
      <c r="E3" s="175"/>
      <c r="F3" s="176"/>
      <c r="G3" s="174" t="str">
        <f>B7</f>
        <v>エイブルSC</v>
      </c>
      <c r="H3" s="175"/>
      <c r="I3" s="176"/>
      <c r="J3" s="174" t="str">
        <f>B9</f>
        <v>JFC白根</v>
      </c>
      <c r="K3" s="175"/>
      <c r="L3" s="176"/>
      <c r="M3" s="174" t="str">
        <f>B11</f>
        <v>大里SSS</v>
      </c>
      <c r="N3" s="175"/>
      <c r="O3" s="176"/>
      <c r="P3" s="174" t="str">
        <f>B13</f>
        <v>甲府西Jr</v>
      </c>
      <c r="Q3" s="175"/>
      <c r="R3" s="175"/>
      <c r="S3" s="182" t="s">
        <v>4</v>
      </c>
      <c r="T3" s="182"/>
      <c r="U3" s="182"/>
      <c r="V3" s="182"/>
      <c r="W3" s="182" t="s">
        <v>5</v>
      </c>
      <c r="X3" s="182"/>
      <c r="Y3" s="182"/>
      <c r="Z3" s="182" t="s">
        <v>12</v>
      </c>
      <c r="AA3" s="182"/>
      <c r="AB3" s="182"/>
      <c r="AC3" s="32" t="s">
        <v>13</v>
      </c>
      <c r="AD3" s="180" t="s">
        <v>3</v>
      </c>
      <c r="AE3" s="33"/>
    </row>
    <row r="4" spans="1:31" ht="17.100000000000001" customHeight="1" x14ac:dyDescent="0.2">
      <c r="A4" s="34"/>
      <c r="B4" s="172"/>
      <c r="C4" s="173"/>
      <c r="D4" s="177"/>
      <c r="E4" s="178"/>
      <c r="F4" s="179"/>
      <c r="G4" s="177"/>
      <c r="H4" s="178"/>
      <c r="I4" s="179"/>
      <c r="J4" s="177"/>
      <c r="K4" s="178"/>
      <c r="L4" s="179"/>
      <c r="M4" s="177"/>
      <c r="N4" s="178"/>
      <c r="O4" s="179"/>
      <c r="P4" s="177"/>
      <c r="Q4" s="178"/>
      <c r="R4" s="178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35" t="s">
        <v>14</v>
      </c>
      <c r="AD4" s="180"/>
      <c r="AE4" s="33"/>
    </row>
    <row r="5" spans="1:31" ht="17.100000000000001" customHeight="1" x14ac:dyDescent="0.2">
      <c r="A5" s="196">
        <v>1</v>
      </c>
      <c r="B5" s="183" t="s">
        <v>85</v>
      </c>
      <c r="C5" s="184"/>
      <c r="D5" s="198"/>
      <c r="E5" s="199"/>
      <c r="F5" s="200"/>
      <c r="G5" s="201" t="str">
        <f>IF(G6="","",IF(G6=I6,"△",IF(G6&gt;I6,"○","●")))</f>
        <v>○</v>
      </c>
      <c r="H5" s="202"/>
      <c r="I5" s="203"/>
      <c r="J5" s="201" t="str">
        <f>IF(J6="","",IF(J6=L6,"△",IF(J6&gt;L6,"○","●")))</f>
        <v/>
      </c>
      <c r="K5" s="202"/>
      <c r="L5" s="203"/>
      <c r="M5" s="201" t="str">
        <f>IF(M6="","",IF(M6=O6,"△",IF(M6&gt;O6,"○","●")))</f>
        <v/>
      </c>
      <c r="N5" s="202"/>
      <c r="O5" s="203"/>
      <c r="P5" s="201" t="str">
        <f>IF(P6="","",IF(P6=R6,"△",IF(P6&gt;R6,"○","●")))</f>
        <v>●</v>
      </c>
      <c r="Q5" s="202"/>
      <c r="R5" s="203"/>
      <c r="S5" s="182">
        <f>COUNTIF(D5:R5,"○")*3+COUNTIF(D5:R5,"△")</f>
        <v>3</v>
      </c>
      <c r="T5" s="182"/>
      <c r="U5" s="182"/>
      <c r="V5" s="182"/>
      <c r="W5" s="206">
        <f>SUM($F$5:$F$14)</f>
        <v>4</v>
      </c>
      <c r="X5" s="206"/>
      <c r="Y5" s="206"/>
      <c r="Z5" s="206">
        <f>SUM($D$5:$D$14)</f>
        <v>5</v>
      </c>
      <c r="AA5" s="206"/>
      <c r="AB5" s="206"/>
      <c r="AC5" s="204">
        <f>W5-Z5</f>
        <v>-1</v>
      </c>
      <c r="AD5" s="180">
        <f>RANK(AE5,$AE$5:$AE$14)</f>
        <v>3</v>
      </c>
      <c r="AE5" s="181">
        <f>10000*S5+100*AC5+W5</f>
        <v>29904</v>
      </c>
    </row>
    <row r="6" spans="1:31" ht="17.100000000000001" customHeight="1" x14ac:dyDescent="0.2">
      <c r="A6" s="197"/>
      <c r="B6" s="185"/>
      <c r="C6" s="186"/>
      <c r="D6" s="193"/>
      <c r="E6" s="194"/>
      <c r="F6" s="195"/>
      <c r="G6" s="53">
        <f>I19</f>
        <v>3</v>
      </c>
      <c r="H6" s="54" t="s">
        <v>6</v>
      </c>
      <c r="I6" s="55">
        <f>P19</f>
        <v>1</v>
      </c>
      <c r="J6" s="53" t="str">
        <f>I33</f>
        <v/>
      </c>
      <c r="K6" s="54" t="s">
        <v>6</v>
      </c>
      <c r="L6" s="55" t="str">
        <f>P33</f>
        <v/>
      </c>
      <c r="M6" s="53" t="str">
        <f>I39</f>
        <v/>
      </c>
      <c r="N6" s="54" t="s">
        <v>6</v>
      </c>
      <c r="O6" s="55" t="str">
        <f>P39</f>
        <v/>
      </c>
      <c r="P6" s="53">
        <f>P23</f>
        <v>1</v>
      </c>
      <c r="Q6" s="54" t="s">
        <v>6</v>
      </c>
      <c r="R6" s="55">
        <f>I23</f>
        <v>4</v>
      </c>
      <c r="S6" s="182"/>
      <c r="T6" s="182"/>
      <c r="U6" s="182"/>
      <c r="V6" s="182"/>
      <c r="W6" s="206"/>
      <c r="X6" s="206"/>
      <c r="Y6" s="206"/>
      <c r="Z6" s="206"/>
      <c r="AA6" s="206"/>
      <c r="AB6" s="206"/>
      <c r="AC6" s="205"/>
      <c r="AD6" s="180"/>
      <c r="AE6" s="181"/>
    </row>
    <row r="7" spans="1:31" ht="17.100000000000001" customHeight="1" x14ac:dyDescent="0.2">
      <c r="A7" s="182">
        <v>2</v>
      </c>
      <c r="B7" s="183" t="s">
        <v>86</v>
      </c>
      <c r="C7" s="184"/>
      <c r="D7" s="187" t="str">
        <f>IF(D8="","",IF(D8=F8,"△",IF(D8&gt;F8,"○","●")))</f>
        <v>●</v>
      </c>
      <c r="E7" s="188"/>
      <c r="F7" s="189"/>
      <c r="G7" s="190"/>
      <c r="H7" s="191"/>
      <c r="I7" s="192"/>
      <c r="J7" s="187" t="str">
        <f>IF(J8="","",IF(J8=L8,"△",IF(J8&gt;L8,"○","●")))</f>
        <v>○</v>
      </c>
      <c r="K7" s="188"/>
      <c r="L7" s="189"/>
      <c r="M7" s="187" t="str">
        <f>IF(M8="","",IF(M8=O8,"△",IF(M8&gt;O8,"○","●")))</f>
        <v/>
      </c>
      <c r="N7" s="188"/>
      <c r="O7" s="189"/>
      <c r="P7" s="187" t="str">
        <f>IF(P8="","",IF(P8=R8,"△",IF(P8&gt;R8,"○","●")))</f>
        <v/>
      </c>
      <c r="Q7" s="188"/>
      <c r="R7" s="189"/>
      <c r="S7" s="182">
        <f>COUNTIF(D7:R7,"○")*3+COUNTIF(D7:R7,"△")</f>
        <v>3</v>
      </c>
      <c r="T7" s="182"/>
      <c r="U7" s="182"/>
      <c r="V7" s="182"/>
      <c r="W7" s="206">
        <f>SUM($I$5:$I$14)</f>
        <v>3</v>
      </c>
      <c r="X7" s="206"/>
      <c r="Y7" s="206"/>
      <c r="Z7" s="206">
        <f>SUM($G$5:$G$15)</f>
        <v>4</v>
      </c>
      <c r="AA7" s="206"/>
      <c r="AB7" s="206"/>
      <c r="AC7" s="204">
        <f>W7-Z7</f>
        <v>-1</v>
      </c>
      <c r="AD7" s="180">
        <f>RANK(AE7,$AE$5:$AE$14)</f>
        <v>4</v>
      </c>
      <c r="AE7" s="181">
        <f>10000*S7+100*AC7+W7</f>
        <v>29903</v>
      </c>
    </row>
    <row r="8" spans="1:31" ht="17.100000000000001" customHeight="1" x14ac:dyDescent="0.2">
      <c r="A8" s="182"/>
      <c r="B8" s="185"/>
      <c r="C8" s="186"/>
      <c r="D8" s="56">
        <f>IF(G5="","",I6)</f>
        <v>1</v>
      </c>
      <c r="E8" s="54" t="s">
        <v>6</v>
      </c>
      <c r="F8" s="57">
        <f>IF(G5="","",G6)</f>
        <v>3</v>
      </c>
      <c r="G8" s="193"/>
      <c r="H8" s="194"/>
      <c r="I8" s="195"/>
      <c r="J8" s="53">
        <f>I25</f>
        <v>2</v>
      </c>
      <c r="K8" s="54" t="s">
        <v>6</v>
      </c>
      <c r="L8" s="55">
        <f>P25</f>
        <v>1</v>
      </c>
      <c r="M8" s="53" t="str">
        <f>P35</f>
        <v/>
      </c>
      <c r="N8" s="54" t="s">
        <v>6</v>
      </c>
      <c r="O8" s="55" t="str">
        <f>I35</f>
        <v/>
      </c>
      <c r="P8" s="53" t="str">
        <f>I41</f>
        <v/>
      </c>
      <c r="Q8" s="54" t="s">
        <v>6</v>
      </c>
      <c r="R8" s="55" t="str">
        <f>P41</f>
        <v/>
      </c>
      <c r="S8" s="182"/>
      <c r="T8" s="182"/>
      <c r="U8" s="182"/>
      <c r="V8" s="182"/>
      <c r="W8" s="206"/>
      <c r="X8" s="206"/>
      <c r="Y8" s="206"/>
      <c r="Z8" s="206"/>
      <c r="AA8" s="206"/>
      <c r="AB8" s="206"/>
      <c r="AC8" s="205"/>
      <c r="AD8" s="180"/>
      <c r="AE8" s="181"/>
    </row>
    <row r="9" spans="1:31" ht="17.100000000000001" customHeight="1" x14ac:dyDescent="0.2">
      <c r="A9" s="196">
        <v>3</v>
      </c>
      <c r="B9" s="183" t="s">
        <v>143</v>
      </c>
      <c r="C9" s="184"/>
      <c r="D9" s="187" t="str">
        <f>IF(D10="","",IF(D10=F10,"△",IF(D10&gt;F10,"○","●")))</f>
        <v/>
      </c>
      <c r="E9" s="188"/>
      <c r="F9" s="189"/>
      <c r="G9" s="187" t="str">
        <f>IF(G10="","",IF(G10=I10,"△",IF(G10&gt;I10,"○","●")))</f>
        <v>●</v>
      </c>
      <c r="H9" s="188"/>
      <c r="I9" s="189"/>
      <c r="J9" s="190"/>
      <c r="K9" s="191"/>
      <c r="L9" s="192"/>
      <c r="M9" s="187" t="str">
        <f>IF(M10="","",IF(M10=O10,"△",IF(M10&gt;O10,"○","●")))</f>
        <v>●</v>
      </c>
      <c r="N9" s="188"/>
      <c r="O9" s="189"/>
      <c r="P9" s="187" t="str">
        <f>IF(P10="","",IF(P10=R10,"△",IF(P10&gt;R10,"○","●")))</f>
        <v/>
      </c>
      <c r="Q9" s="188"/>
      <c r="R9" s="189"/>
      <c r="S9" s="182">
        <f>COUNTIF(D9:R9,"○")*3+COUNTIF(D9:R9,"△")</f>
        <v>0</v>
      </c>
      <c r="T9" s="182"/>
      <c r="U9" s="182"/>
      <c r="V9" s="182"/>
      <c r="W9" s="206">
        <f>SUM($L$5:$L$14)</f>
        <v>2</v>
      </c>
      <c r="X9" s="206"/>
      <c r="Y9" s="206"/>
      <c r="Z9" s="206">
        <f>SUM($J$5:$J$15)</f>
        <v>6</v>
      </c>
      <c r="AA9" s="206"/>
      <c r="AB9" s="206"/>
      <c r="AC9" s="204">
        <f>W9-Z9</f>
        <v>-4</v>
      </c>
      <c r="AD9" s="180">
        <f>RANK(AE9,$AE$5:$AE$14)</f>
        <v>5</v>
      </c>
      <c r="AE9" s="181">
        <f>10000*S9+100*AC9+W9</f>
        <v>-398</v>
      </c>
    </row>
    <row r="10" spans="1:31" ht="17.100000000000001" customHeight="1" x14ac:dyDescent="0.2">
      <c r="A10" s="197"/>
      <c r="B10" s="185"/>
      <c r="C10" s="186"/>
      <c r="D10" s="56" t="str">
        <f>IF(J5="","",L6)</f>
        <v/>
      </c>
      <c r="E10" s="54" t="s">
        <v>6</v>
      </c>
      <c r="F10" s="57" t="str">
        <f>IF(J5="","",J6)</f>
        <v/>
      </c>
      <c r="G10" s="56">
        <f>IF(J7="","",L8)</f>
        <v>1</v>
      </c>
      <c r="H10" s="54" t="s">
        <v>6</v>
      </c>
      <c r="I10" s="57">
        <f>IF(J7="","",J8)</f>
        <v>2</v>
      </c>
      <c r="J10" s="193"/>
      <c r="K10" s="194"/>
      <c r="L10" s="195"/>
      <c r="M10" s="53">
        <f>I21</f>
        <v>1</v>
      </c>
      <c r="N10" s="54" t="s">
        <v>6</v>
      </c>
      <c r="O10" s="55">
        <f>P21</f>
        <v>4</v>
      </c>
      <c r="P10" s="53" t="str">
        <f>P37</f>
        <v/>
      </c>
      <c r="Q10" s="54" t="s">
        <v>6</v>
      </c>
      <c r="R10" s="55" t="str">
        <f>I37</f>
        <v/>
      </c>
      <c r="S10" s="182"/>
      <c r="T10" s="182"/>
      <c r="U10" s="182"/>
      <c r="V10" s="182"/>
      <c r="W10" s="206"/>
      <c r="X10" s="206"/>
      <c r="Y10" s="206"/>
      <c r="Z10" s="206"/>
      <c r="AA10" s="206"/>
      <c r="AB10" s="206"/>
      <c r="AC10" s="205"/>
      <c r="AD10" s="180"/>
      <c r="AE10" s="181"/>
    </row>
    <row r="11" spans="1:31" ht="17.100000000000001" customHeight="1" x14ac:dyDescent="0.2">
      <c r="A11" s="182">
        <v>4</v>
      </c>
      <c r="B11" s="183" t="s">
        <v>87</v>
      </c>
      <c r="C11" s="184"/>
      <c r="D11" s="187" t="str">
        <f>IF(AND(D12="",D12=F12),"",IF(D12&gt;F12,"○",IF(D12&lt;F12,"●",IF(AND(D12&gt;=0,D12=F12),"△"))))</f>
        <v/>
      </c>
      <c r="E11" s="188"/>
      <c r="F11" s="189"/>
      <c r="G11" s="187" t="str">
        <f>IF(AND(G12="",G12=I12),"",IF(G12&gt;I12,"○",IF(G12&lt;I12,"●",IF(AND(G12&gt;=0,G12=I12),"△"))))</f>
        <v/>
      </c>
      <c r="H11" s="188"/>
      <c r="I11" s="189"/>
      <c r="J11" s="187" t="str">
        <f>IF(AND(J12="",J12=L12),"",IF(J12&gt;L12,"○",IF(J12&lt;L12,"●",IF(AND(J12&gt;=0,J12=L12),"△"))))</f>
        <v>○</v>
      </c>
      <c r="K11" s="188"/>
      <c r="L11" s="189"/>
      <c r="M11" s="190"/>
      <c r="N11" s="191"/>
      <c r="O11" s="192"/>
      <c r="P11" s="187" t="str">
        <f>IF(AND(P12="",P12=R12),"",IF(P12&gt;R12,"○",IF(P12&lt;R12,"●",IF(AND(P12&gt;=0,P12=R12),"△"))))</f>
        <v>○</v>
      </c>
      <c r="Q11" s="188"/>
      <c r="R11" s="189"/>
      <c r="S11" s="182">
        <f>COUNTIF(D11:R11,"○")*3+COUNTIF(D11:R11,"△")</f>
        <v>6</v>
      </c>
      <c r="T11" s="182"/>
      <c r="U11" s="182"/>
      <c r="V11" s="182"/>
      <c r="W11" s="206">
        <f>SUM($O$5:$O$14)</f>
        <v>5</v>
      </c>
      <c r="X11" s="206"/>
      <c r="Y11" s="206"/>
      <c r="Z11" s="206">
        <f>SUM($M$5:$M$15)</f>
        <v>1</v>
      </c>
      <c r="AA11" s="206"/>
      <c r="AB11" s="206"/>
      <c r="AC11" s="204">
        <f>W11-Z11</f>
        <v>4</v>
      </c>
      <c r="AD11" s="180">
        <f>RANK(AE11,$AE$5:$AE$14)</f>
        <v>1</v>
      </c>
      <c r="AE11" s="181">
        <f>10000*S11+100*AC11+W11</f>
        <v>60405</v>
      </c>
    </row>
    <row r="12" spans="1:31" ht="17.100000000000001" customHeight="1" x14ac:dyDescent="0.2">
      <c r="A12" s="182"/>
      <c r="B12" s="185"/>
      <c r="C12" s="186"/>
      <c r="D12" s="56" t="str">
        <f>IF(M5="","",O6)</f>
        <v/>
      </c>
      <c r="E12" s="54" t="s">
        <v>6</v>
      </c>
      <c r="F12" s="57" t="str">
        <f>IF(M5="","",M6)</f>
        <v/>
      </c>
      <c r="G12" s="56" t="str">
        <f>IF(M7="","",O8)</f>
        <v/>
      </c>
      <c r="H12" s="54" t="s">
        <v>6</v>
      </c>
      <c r="I12" s="57" t="str">
        <f>IF(M7="","",M8)</f>
        <v/>
      </c>
      <c r="J12" s="56">
        <f>IF(M9="","",O10)</f>
        <v>4</v>
      </c>
      <c r="K12" s="54" t="s">
        <v>6</v>
      </c>
      <c r="L12" s="57">
        <f>IF(M9="","",M10)</f>
        <v>1</v>
      </c>
      <c r="M12" s="193"/>
      <c r="N12" s="194"/>
      <c r="O12" s="195"/>
      <c r="P12" s="53">
        <f>P27</f>
        <v>1</v>
      </c>
      <c r="Q12" s="54" t="s">
        <v>6</v>
      </c>
      <c r="R12" s="55">
        <f>I27</f>
        <v>0</v>
      </c>
      <c r="S12" s="182"/>
      <c r="T12" s="182"/>
      <c r="U12" s="182"/>
      <c r="V12" s="182"/>
      <c r="W12" s="206"/>
      <c r="X12" s="206"/>
      <c r="Y12" s="206"/>
      <c r="Z12" s="206"/>
      <c r="AA12" s="206"/>
      <c r="AB12" s="206"/>
      <c r="AC12" s="205"/>
      <c r="AD12" s="180"/>
      <c r="AE12" s="181"/>
    </row>
    <row r="13" spans="1:31" ht="17.100000000000001" customHeight="1" x14ac:dyDescent="0.2">
      <c r="A13" s="196">
        <v>5</v>
      </c>
      <c r="B13" s="183" t="s">
        <v>88</v>
      </c>
      <c r="C13" s="184"/>
      <c r="D13" s="187" t="str">
        <f>IF(AND(D14="",D14=F14),"",IF(D14&gt;F14,"○",IF(D14&lt;F14,"●",IF(AND(D14&gt;=0,D14=F14),"△"))))</f>
        <v>○</v>
      </c>
      <c r="E13" s="188"/>
      <c r="F13" s="189"/>
      <c r="G13" s="187" t="str">
        <f>IF(AND(G14="",G14=I14),"",IF(G14&gt;I14,"○",IF(G14&lt;I14,"●",IF(AND(G14&gt;=0,G14=I14),"△"))))</f>
        <v/>
      </c>
      <c r="H13" s="188"/>
      <c r="I13" s="189"/>
      <c r="J13" s="187" t="str">
        <f>IF(AND(J14="",J14=L14),"",IF(J14&gt;L14,"○",IF(J14&lt;L14,"●",IF(AND(J14&gt;=0,J14=L14),"△"))))</f>
        <v/>
      </c>
      <c r="K13" s="188"/>
      <c r="L13" s="189"/>
      <c r="M13" s="187" t="str">
        <f>IF(AND(M14="",M14=O14),"",IF(M14&gt;O14,"○",IF(M14&lt;O14,"●",IF(AND(M14&gt;=0,M14=O14),"△"))))</f>
        <v>●</v>
      </c>
      <c r="N13" s="188"/>
      <c r="O13" s="189"/>
      <c r="P13" s="190"/>
      <c r="Q13" s="191"/>
      <c r="R13" s="192"/>
      <c r="S13" s="182">
        <f>COUNTIF(D13:R13,"○")*3+COUNTIF(D13:R13,"△")</f>
        <v>3</v>
      </c>
      <c r="T13" s="182"/>
      <c r="U13" s="182"/>
      <c r="V13" s="182"/>
      <c r="W13" s="206">
        <f>SUM($R$5:$R$14)</f>
        <v>4</v>
      </c>
      <c r="X13" s="206"/>
      <c r="Y13" s="206"/>
      <c r="Z13" s="206">
        <f>SUM($P$5:$P$15)</f>
        <v>2</v>
      </c>
      <c r="AA13" s="206"/>
      <c r="AB13" s="206"/>
      <c r="AC13" s="204">
        <f>W13-Z13</f>
        <v>2</v>
      </c>
      <c r="AD13" s="180">
        <f>RANK(AE13,$AE$5:$AE$14)</f>
        <v>2</v>
      </c>
      <c r="AE13" s="181">
        <f>10000*S13+100*AC13+W13</f>
        <v>30204</v>
      </c>
    </row>
    <row r="14" spans="1:31" ht="17.100000000000001" customHeight="1" x14ac:dyDescent="0.2">
      <c r="A14" s="197"/>
      <c r="B14" s="185"/>
      <c r="C14" s="186"/>
      <c r="D14" s="56">
        <f>IF(P5="","",R6)</f>
        <v>4</v>
      </c>
      <c r="E14" s="54" t="s">
        <v>6</v>
      </c>
      <c r="F14" s="57">
        <f>IF(P5="","",P6)</f>
        <v>1</v>
      </c>
      <c r="G14" s="56" t="str">
        <f>IF(P7="","",R8)</f>
        <v/>
      </c>
      <c r="H14" s="54" t="s">
        <v>6</v>
      </c>
      <c r="I14" s="57" t="str">
        <f>IF(P7="","",P8)</f>
        <v/>
      </c>
      <c r="J14" s="56" t="str">
        <f>IF(P9="","",R10)</f>
        <v/>
      </c>
      <c r="K14" s="54" t="s">
        <v>6</v>
      </c>
      <c r="L14" s="57" t="str">
        <f>IF(P9="","",P10)</f>
        <v/>
      </c>
      <c r="M14" s="56">
        <f>IF(P11="","",R12)</f>
        <v>0</v>
      </c>
      <c r="N14" s="54" t="s">
        <v>6</v>
      </c>
      <c r="O14" s="57">
        <f>IF(P11="","",P12)</f>
        <v>1</v>
      </c>
      <c r="P14" s="193"/>
      <c r="Q14" s="194"/>
      <c r="R14" s="195"/>
      <c r="S14" s="182"/>
      <c r="T14" s="182"/>
      <c r="U14" s="182"/>
      <c r="V14" s="182"/>
      <c r="W14" s="206"/>
      <c r="X14" s="206"/>
      <c r="Y14" s="206"/>
      <c r="Z14" s="206"/>
      <c r="AA14" s="206"/>
      <c r="AB14" s="206"/>
      <c r="AC14" s="205"/>
      <c r="AD14" s="180"/>
      <c r="AE14" s="181"/>
    </row>
    <row r="15" spans="1:31" ht="17.100000000000001" customHeight="1" x14ac:dyDescent="0.2"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7"/>
      <c r="T15" s="37"/>
      <c r="U15" s="37"/>
      <c r="V15" s="36"/>
      <c r="W15" s="36"/>
      <c r="X15" s="36"/>
      <c r="Y15" s="36"/>
      <c r="Z15" s="36"/>
      <c r="AA15" s="36"/>
      <c r="AB15" s="36"/>
      <c r="AC15" s="38">
        <f>SUM(AC5:AC14)</f>
        <v>0</v>
      </c>
      <c r="AD15" s="33"/>
      <c r="AE15" s="33"/>
    </row>
    <row r="16" spans="1:31" ht="17.100000000000001" customHeight="1" x14ac:dyDescent="0.2">
      <c r="B16" s="207"/>
      <c r="C16" s="207"/>
      <c r="D16" s="207"/>
      <c r="E16" s="207"/>
      <c r="F16" s="207"/>
      <c r="G16" s="207"/>
      <c r="H16" s="207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7"/>
      <c r="T16" s="37"/>
      <c r="U16" s="37"/>
      <c r="V16" s="36"/>
      <c r="W16" s="36"/>
      <c r="X16" s="36"/>
      <c r="Y16" s="36"/>
      <c r="Z16" s="36"/>
      <c r="AA16" s="36"/>
      <c r="AB16" s="36"/>
      <c r="AC16" s="36"/>
      <c r="AD16" s="33"/>
      <c r="AE16" s="33"/>
    </row>
    <row r="17" spans="1:31" ht="17.100000000000001" customHeight="1" x14ac:dyDescent="0.2">
      <c r="A17" s="208" t="s">
        <v>0</v>
      </c>
      <c r="B17" s="210" t="str">
        <f>F2</f>
        <v>2月1日(日)</v>
      </c>
      <c r="C17" s="211"/>
      <c r="D17" s="214" t="str">
        <f>B3</f>
        <v>Ｆ</v>
      </c>
      <c r="E17" s="215"/>
      <c r="F17" s="215" t="s">
        <v>2</v>
      </c>
      <c r="G17" s="215"/>
      <c r="H17" s="215"/>
      <c r="I17" s="215" t="s">
        <v>9</v>
      </c>
      <c r="J17" s="215"/>
      <c r="K17" s="215"/>
      <c r="L17" s="215" t="s">
        <v>165</v>
      </c>
      <c r="M17" s="215"/>
      <c r="N17" s="215"/>
      <c r="O17" s="215"/>
      <c r="P17" s="215"/>
      <c r="Q17" s="215"/>
      <c r="R17" s="215"/>
      <c r="S17" s="215"/>
      <c r="T17" s="215"/>
      <c r="U17" s="215"/>
      <c r="V17" s="184"/>
      <c r="W17" s="174" t="s">
        <v>10</v>
      </c>
      <c r="X17" s="175"/>
      <c r="Y17" s="175"/>
      <c r="Z17" s="175"/>
      <c r="AA17" s="176"/>
      <c r="AB17" s="182" t="s">
        <v>122</v>
      </c>
      <c r="AC17" s="182"/>
      <c r="AD17" s="182"/>
      <c r="AE17" s="37"/>
    </row>
    <row r="18" spans="1:31" ht="17.100000000000001" customHeight="1" x14ac:dyDescent="0.2">
      <c r="A18" s="209"/>
      <c r="B18" s="212"/>
      <c r="C18" s="213"/>
      <c r="D18" s="185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186"/>
      <c r="W18" s="177"/>
      <c r="X18" s="178"/>
      <c r="Y18" s="178"/>
      <c r="Z18" s="178"/>
      <c r="AA18" s="179"/>
      <c r="AB18" s="182"/>
      <c r="AC18" s="182"/>
      <c r="AD18" s="182"/>
      <c r="AE18" s="37"/>
    </row>
    <row r="19" spans="1:31" ht="17.100000000000001" customHeight="1" x14ac:dyDescent="0.25">
      <c r="A19" s="217">
        <v>1</v>
      </c>
      <c r="B19" s="219">
        <v>0.4375</v>
      </c>
      <c r="C19" s="220"/>
      <c r="D19" s="223" t="str">
        <f>B5</f>
        <v>千塚FC</v>
      </c>
      <c r="E19" s="224"/>
      <c r="F19" s="224"/>
      <c r="G19" s="224"/>
      <c r="H19" s="225"/>
      <c r="I19" s="229">
        <f>IF(L19:L20="","",(L19+L20))</f>
        <v>3</v>
      </c>
      <c r="J19" s="230"/>
      <c r="K19" s="233" t="s">
        <v>7</v>
      </c>
      <c r="L19" s="62">
        <v>2</v>
      </c>
      <c r="M19" s="63" t="s">
        <v>6</v>
      </c>
      <c r="N19" s="62">
        <v>1</v>
      </c>
      <c r="O19" s="235" t="s">
        <v>8</v>
      </c>
      <c r="P19" s="230">
        <f>IF(N19:N20="","",(N19+N20))</f>
        <v>1</v>
      </c>
      <c r="Q19" s="237"/>
      <c r="R19" s="223" t="str">
        <f>B7</f>
        <v>エイブルSC</v>
      </c>
      <c r="S19" s="224"/>
      <c r="T19" s="224"/>
      <c r="U19" s="224"/>
      <c r="V19" s="225"/>
      <c r="W19" s="241" t="str">
        <f>B11</f>
        <v>大里SSS</v>
      </c>
      <c r="X19" s="242"/>
      <c r="Y19" s="242"/>
      <c r="Z19" s="242"/>
      <c r="AA19" s="243"/>
      <c r="AB19" s="241" t="str">
        <f>B13</f>
        <v>甲府西Jr</v>
      </c>
      <c r="AC19" s="242"/>
      <c r="AD19" s="243"/>
      <c r="AE19" s="37"/>
    </row>
    <row r="20" spans="1:31" ht="17.100000000000001" customHeight="1" x14ac:dyDescent="0.25">
      <c r="A20" s="218"/>
      <c r="B20" s="221"/>
      <c r="C20" s="222"/>
      <c r="D20" s="226"/>
      <c r="E20" s="227"/>
      <c r="F20" s="227"/>
      <c r="G20" s="227"/>
      <c r="H20" s="228"/>
      <c r="I20" s="231"/>
      <c r="J20" s="232"/>
      <c r="K20" s="234"/>
      <c r="L20" s="64">
        <v>1</v>
      </c>
      <c r="M20" s="65" t="s">
        <v>6</v>
      </c>
      <c r="N20" s="64">
        <v>0</v>
      </c>
      <c r="O20" s="236"/>
      <c r="P20" s="232"/>
      <c r="Q20" s="238"/>
      <c r="R20" s="226"/>
      <c r="S20" s="227"/>
      <c r="T20" s="227"/>
      <c r="U20" s="227"/>
      <c r="V20" s="228"/>
      <c r="W20" s="244"/>
      <c r="X20" s="245"/>
      <c r="Y20" s="245"/>
      <c r="Z20" s="245"/>
      <c r="AA20" s="246"/>
      <c r="AB20" s="244"/>
      <c r="AC20" s="245"/>
      <c r="AD20" s="246"/>
      <c r="AE20" s="37"/>
    </row>
    <row r="21" spans="1:31" ht="17.100000000000001" customHeight="1" x14ac:dyDescent="0.25">
      <c r="A21" s="217">
        <v>2</v>
      </c>
      <c r="B21" s="219">
        <v>0.47916666666666669</v>
      </c>
      <c r="C21" s="220"/>
      <c r="D21" s="223" t="str">
        <f>B9</f>
        <v>JFC白根</v>
      </c>
      <c r="E21" s="224"/>
      <c r="F21" s="224"/>
      <c r="G21" s="224"/>
      <c r="H21" s="225"/>
      <c r="I21" s="229">
        <f>IF(L21:L22="","",(L21+L22))</f>
        <v>1</v>
      </c>
      <c r="J21" s="230"/>
      <c r="K21" s="233" t="s">
        <v>7</v>
      </c>
      <c r="L21" s="62">
        <v>1</v>
      </c>
      <c r="M21" s="63" t="s">
        <v>6</v>
      </c>
      <c r="N21" s="62">
        <v>2</v>
      </c>
      <c r="O21" s="235" t="s">
        <v>8</v>
      </c>
      <c r="P21" s="230">
        <f>IF(N21:N22="","",(N21+N22))</f>
        <v>4</v>
      </c>
      <c r="Q21" s="237"/>
      <c r="R21" s="223" t="str">
        <f>B11</f>
        <v>大里SSS</v>
      </c>
      <c r="S21" s="224"/>
      <c r="T21" s="224"/>
      <c r="U21" s="224"/>
      <c r="V21" s="225"/>
      <c r="W21" s="257" t="str">
        <f>B5</f>
        <v>千塚FC</v>
      </c>
      <c r="X21" s="242"/>
      <c r="Y21" s="242"/>
      <c r="Z21" s="242"/>
      <c r="AA21" s="243"/>
      <c r="AB21" s="241" t="str">
        <f>B7</f>
        <v>エイブルSC</v>
      </c>
      <c r="AC21" s="242"/>
      <c r="AD21" s="243"/>
      <c r="AE21" s="37"/>
    </row>
    <row r="22" spans="1:31" ht="17.100000000000001" customHeight="1" x14ac:dyDescent="0.25">
      <c r="A22" s="218"/>
      <c r="B22" s="221"/>
      <c r="C22" s="222"/>
      <c r="D22" s="226"/>
      <c r="E22" s="227"/>
      <c r="F22" s="227"/>
      <c r="G22" s="227"/>
      <c r="H22" s="228"/>
      <c r="I22" s="231"/>
      <c r="J22" s="232"/>
      <c r="K22" s="234"/>
      <c r="L22" s="64">
        <v>0</v>
      </c>
      <c r="M22" s="65" t="s">
        <v>6</v>
      </c>
      <c r="N22" s="64">
        <v>2</v>
      </c>
      <c r="O22" s="236"/>
      <c r="P22" s="232"/>
      <c r="Q22" s="238"/>
      <c r="R22" s="226"/>
      <c r="S22" s="227"/>
      <c r="T22" s="227"/>
      <c r="U22" s="227"/>
      <c r="V22" s="228"/>
      <c r="W22" s="244"/>
      <c r="X22" s="245"/>
      <c r="Y22" s="245"/>
      <c r="Z22" s="245"/>
      <c r="AA22" s="246"/>
      <c r="AB22" s="244"/>
      <c r="AC22" s="245"/>
      <c r="AD22" s="246"/>
      <c r="AE22" s="37"/>
    </row>
    <row r="23" spans="1:31" ht="17.100000000000001" customHeight="1" x14ac:dyDescent="0.25">
      <c r="A23" s="217">
        <v>3</v>
      </c>
      <c r="B23" s="219">
        <v>0.52083333333333337</v>
      </c>
      <c r="C23" s="220"/>
      <c r="D23" s="223" t="str">
        <f>B13</f>
        <v>甲府西Jr</v>
      </c>
      <c r="E23" s="224"/>
      <c r="F23" s="224"/>
      <c r="G23" s="224"/>
      <c r="H23" s="225"/>
      <c r="I23" s="229">
        <f>IF(L23:L24="","",(L23+L24))</f>
        <v>4</v>
      </c>
      <c r="J23" s="230"/>
      <c r="K23" s="239" t="s">
        <v>7</v>
      </c>
      <c r="L23" s="63">
        <v>3</v>
      </c>
      <c r="M23" s="63" t="s">
        <v>6</v>
      </c>
      <c r="N23" s="63">
        <v>0</v>
      </c>
      <c r="O23" s="239" t="s">
        <v>8</v>
      </c>
      <c r="P23" s="230">
        <f>IF(N23:N24="","",(N23+N24))</f>
        <v>1</v>
      </c>
      <c r="Q23" s="237"/>
      <c r="R23" s="223" t="str">
        <f>B5</f>
        <v>千塚FC</v>
      </c>
      <c r="S23" s="224"/>
      <c r="T23" s="224"/>
      <c r="U23" s="224"/>
      <c r="V23" s="225"/>
      <c r="W23" s="241" t="str">
        <f>B9</f>
        <v>JFC白根</v>
      </c>
      <c r="X23" s="242"/>
      <c r="Y23" s="242"/>
      <c r="Z23" s="242"/>
      <c r="AA23" s="243"/>
      <c r="AB23" s="241" t="str">
        <f>B11</f>
        <v>大里SSS</v>
      </c>
      <c r="AC23" s="242"/>
      <c r="AD23" s="243"/>
      <c r="AE23" s="37"/>
    </row>
    <row r="24" spans="1:31" ht="17.100000000000001" customHeight="1" x14ac:dyDescent="0.25">
      <c r="A24" s="218"/>
      <c r="B24" s="221"/>
      <c r="C24" s="222"/>
      <c r="D24" s="226"/>
      <c r="E24" s="227"/>
      <c r="F24" s="227"/>
      <c r="G24" s="227"/>
      <c r="H24" s="228"/>
      <c r="I24" s="231"/>
      <c r="J24" s="232"/>
      <c r="K24" s="240"/>
      <c r="L24" s="65">
        <v>1</v>
      </c>
      <c r="M24" s="65" t="s">
        <v>6</v>
      </c>
      <c r="N24" s="65">
        <v>1</v>
      </c>
      <c r="O24" s="240"/>
      <c r="P24" s="232"/>
      <c r="Q24" s="238"/>
      <c r="R24" s="226"/>
      <c r="S24" s="227"/>
      <c r="T24" s="227"/>
      <c r="U24" s="227"/>
      <c r="V24" s="228"/>
      <c r="W24" s="244"/>
      <c r="X24" s="245"/>
      <c r="Y24" s="245"/>
      <c r="Z24" s="245"/>
      <c r="AA24" s="246"/>
      <c r="AB24" s="244"/>
      <c r="AC24" s="245"/>
      <c r="AD24" s="246"/>
      <c r="AE24" s="37"/>
    </row>
    <row r="25" spans="1:31" ht="17.100000000000001" customHeight="1" x14ac:dyDescent="0.25">
      <c r="A25" s="217">
        <v>4</v>
      </c>
      <c r="B25" s="219">
        <v>0.5625</v>
      </c>
      <c r="C25" s="220"/>
      <c r="D25" s="223" t="str">
        <f>B7</f>
        <v>エイブルSC</v>
      </c>
      <c r="E25" s="224"/>
      <c r="F25" s="224"/>
      <c r="G25" s="224"/>
      <c r="H25" s="225"/>
      <c r="I25" s="229">
        <f>IF(L25:L26="","",(L25+L26))</f>
        <v>2</v>
      </c>
      <c r="J25" s="230"/>
      <c r="K25" s="239" t="s">
        <v>7</v>
      </c>
      <c r="L25" s="63">
        <v>1</v>
      </c>
      <c r="M25" s="63" t="s">
        <v>6</v>
      </c>
      <c r="N25" s="63">
        <v>0</v>
      </c>
      <c r="O25" s="239" t="s">
        <v>8</v>
      </c>
      <c r="P25" s="230">
        <f>IF(N25:N26="","",(N25+N26))</f>
        <v>1</v>
      </c>
      <c r="Q25" s="237"/>
      <c r="R25" s="223" t="str">
        <f>B9</f>
        <v>JFC白根</v>
      </c>
      <c r="S25" s="224"/>
      <c r="T25" s="224"/>
      <c r="U25" s="224"/>
      <c r="V25" s="225"/>
      <c r="W25" s="241" t="str">
        <f>B13</f>
        <v>甲府西Jr</v>
      </c>
      <c r="X25" s="242"/>
      <c r="Y25" s="242"/>
      <c r="Z25" s="242"/>
      <c r="AA25" s="243"/>
      <c r="AB25" s="241" t="str">
        <f>B5</f>
        <v>千塚FC</v>
      </c>
      <c r="AC25" s="242"/>
      <c r="AD25" s="243"/>
      <c r="AE25" s="37"/>
    </row>
    <row r="26" spans="1:31" ht="17.100000000000001" customHeight="1" x14ac:dyDescent="0.25">
      <c r="A26" s="218"/>
      <c r="B26" s="221"/>
      <c r="C26" s="222"/>
      <c r="D26" s="226"/>
      <c r="E26" s="227"/>
      <c r="F26" s="227"/>
      <c r="G26" s="227"/>
      <c r="H26" s="228"/>
      <c r="I26" s="231"/>
      <c r="J26" s="232"/>
      <c r="K26" s="240"/>
      <c r="L26" s="65">
        <v>1</v>
      </c>
      <c r="M26" s="65" t="s">
        <v>6</v>
      </c>
      <c r="N26" s="65">
        <v>1</v>
      </c>
      <c r="O26" s="240"/>
      <c r="P26" s="232"/>
      <c r="Q26" s="238"/>
      <c r="R26" s="226"/>
      <c r="S26" s="227"/>
      <c r="T26" s="227"/>
      <c r="U26" s="227"/>
      <c r="V26" s="228"/>
      <c r="W26" s="244"/>
      <c r="X26" s="245"/>
      <c r="Y26" s="245"/>
      <c r="Z26" s="245"/>
      <c r="AA26" s="246"/>
      <c r="AB26" s="244"/>
      <c r="AC26" s="245"/>
      <c r="AD26" s="246"/>
      <c r="AE26" s="37"/>
    </row>
    <row r="27" spans="1:31" ht="17.100000000000001" customHeight="1" x14ac:dyDescent="0.25">
      <c r="A27" s="217">
        <v>5</v>
      </c>
      <c r="B27" s="219">
        <v>0.61111111111111116</v>
      </c>
      <c r="C27" s="220"/>
      <c r="D27" s="223" t="str">
        <f>B13</f>
        <v>甲府西Jr</v>
      </c>
      <c r="E27" s="224"/>
      <c r="F27" s="224"/>
      <c r="G27" s="224"/>
      <c r="H27" s="225"/>
      <c r="I27" s="229">
        <f>IF(L27:L28="","",(L27+L28))</f>
        <v>0</v>
      </c>
      <c r="J27" s="230"/>
      <c r="K27" s="233" t="s">
        <v>7</v>
      </c>
      <c r="L27" s="62">
        <v>0</v>
      </c>
      <c r="M27" s="63" t="s">
        <v>6</v>
      </c>
      <c r="N27" s="62">
        <v>0</v>
      </c>
      <c r="O27" s="235" t="s">
        <v>8</v>
      </c>
      <c r="P27" s="230">
        <f>IF(N27:N28="","",(N27+N28))</f>
        <v>1</v>
      </c>
      <c r="Q27" s="237"/>
      <c r="R27" s="223" t="str">
        <f>B11</f>
        <v>大里SSS</v>
      </c>
      <c r="S27" s="224"/>
      <c r="T27" s="224"/>
      <c r="U27" s="224"/>
      <c r="V27" s="225"/>
      <c r="W27" s="241" t="str">
        <f>B7</f>
        <v>エイブルSC</v>
      </c>
      <c r="X27" s="242"/>
      <c r="Y27" s="242"/>
      <c r="Z27" s="242"/>
      <c r="AA27" s="243"/>
      <c r="AB27" s="241" t="str">
        <f>B9</f>
        <v>JFC白根</v>
      </c>
      <c r="AC27" s="242"/>
      <c r="AD27" s="243"/>
      <c r="AE27" s="37"/>
    </row>
    <row r="28" spans="1:31" ht="17.100000000000001" customHeight="1" x14ac:dyDescent="0.25">
      <c r="A28" s="218"/>
      <c r="B28" s="221"/>
      <c r="C28" s="222"/>
      <c r="D28" s="226"/>
      <c r="E28" s="227"/>
      <c r="F28" s="227"/>
      <c r="G28" s="227"/>
      <c r="H28" s="228"/>
      <c r="I28" s="231"/>
      <c r="J28" s="232"/>
      <c r="K28" s="234"/>
      <c r="L28" s="64">
        <v>0</v>
      </c>
      <c r="M28" s="65" t="s">
        <v>6</v>
      </c>
      <c r="N28" s="64">
        <v>1</v>
      </c>
      <c r="O28" s="236"/>
      <c r="P28" s="232"/>
      <c r="Q28" s="238"/>
      <c r="R28" s="226"/>
      <c r="S28" s="227"/>
      <c r="T28" s="227"/>
      <c r="U28" s="227"/>
      <c r="V28" s="228"/>
      <c r="W28" s="244"/>
      <c r="X28" s="245"/>
      <c r="Y28" s="245"/>
      <c r="Z28" s="245"/>
      <c r="AA28" s="246"/>
      <c r="AB28" s="244"/>
      <c r="AC28" s="245"/>
      <c r="AD28" s="246"/>
      <c r="AE28" s="37"/>
    </row>
    <row r="29" spans="1:31" ht="8.25" customHeight="1" x14ac:dyDescent="0.2">
      <c r="A29" s="39"/>
      <c r="B29" s="175"/>
      <c r="C29" s="175"/>
      <c r="D29" s="175"/>
      <c r="E29" s="175"/>
      <c r="F29" s="175"/>
      <c r="G29" s="175"/>
      <c r="H29" s="175"/>
      <c r="I29" s="40"/>
      <c r="K29" s="39"/>
      <c r="M29" s="41"/>
      <c r="O29" s="39"/>
      <c r="P29" s="40"/>
      <c r="R29" s="42"/>
      <c r="S29" s="42"/>
      <c r="T29" s="42"/>
      <c r="U29" s="42"/>
      <c r="V29" s="42"/>
    </row>
    <row r="30" spans="1:31" ht="8.25" customHeight="1" x14ac:dyDescent="0.2">
      <c r="B30" s="178"/>
      <c r="C30" s="178"/>
      <c r="D30" s="178"/>
      <c r="E30" s="178"/>
      <c r="F30" s="178"/>
      <c r="G30" s="178"/>
      <c r="H30" s="178"/>
    </row>
    <row r="31" spans="1:31" ht="17.100000000000001" customHeight="1" x14ac:dyDescent="0.2">
      <c r="A31" s="247" t="s">
        <v>0</v>
      </c>
      <c r="B31" s="210" t="str">
        <f>K2</f>
        <v>2月15日(日)</v>
      </c>
      <c r="C31" s="176"/>
      <c r="D31" s="214" t="str">
        <f>D17</f>
        <v>Ｆ</v>
      </c>
      <c r="E31" s="215"/>
      <c r="F31" s="215" t="s">
        <v>2</v>
      </c>
      <c r="G31" s="215"/>
      <c r="H31" s="215"/>
      <c r="I31" s="215" t="s">
        <v>1</v>
      </c>
      <c r="J31" s="215"/>
      <c r="K31" s="215"/>
      <c r="L31" s="248" t="s">
        <v>220</v>
      </c>
      <c r="M31" s="248"/>
      <c r="N31" s="248"/>
      <c r="O31" s="248"/>
      <c r="P31" s="248"/>
      <c r="Q31" s="248"/>
      <c r="R31" s="248"/>
      <c r="S31" s="248"/>
      <c r="T31" s="248"/>
      <c r="U31" s="248"/>
      <c r="V31" s="249"/>
      <c r="W31" s="182" t="str">
        <f>W17</f>
        <v>主審</v>
      </c>
      <c r="X31" s="182"/>
      <c r="Y31" s="247"/>
      <c r="Z31" s="247"/>
      <c r="AA31" s="247"/>
      <c r="AB31" s="182" t="str">
        <f>AB17</f>
        <v>補助審</v>
      </c>
      <c r="AC31" s="182"/>
      <c r="AD31" s="182"/>
      <c r="AE31" s="37"/>
    </row>
    <row r="32" spans="1:31" ht="17.100000000000001" customHeight="1" x14ac:dyDescent="0.2">
      <c r="A32" s="247"/>
      <c r="B32" s="177"/>
      <c r="C32" s="179"/>
      <c r="D32" s="185"/>
      <c r="E32" s="216"/>
      <c r="F32" s="216"/>
      <c r="G32" s="216"/>
      <c r="H32" s="216"/>
      <c r="I32" s="216"/>
      <c r="J32" s="216"/>
      <c r="K32" s="216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1"/>
      <c r="W32" s="182"/>
      <c r="X32" s="182"/>
      <c r="Y32" s="247"/>
      <c r="Z32" s="247"/>
      <c r="AA32" s="247"/>
      <c r="AB32" s="182"/>
      <c r="AC32" s="182"/>
      <c r="AD32" s="182"/>
      <c r="AE32" s="37"/>
    </row>
    <row r="33" spans="1:31" ht="17.100000000000001" customHeight="1" x14ac:dyDescent="0.25">
      <c r="A33" s="252">
        <v>1</v>
      </c>
      <c r="B33" s="219">
        <v>0.41666666666666669</v>
      </c>
      <c r="C33" s="220"/>
      <c r="D33" s="253" t="str">
        <f>B5</f>
        <v>千塚FC</v>
      </c>
      <c r="E33" s="253"/>
      <c r="F33" s="253"/>
      <c r="G33" s="253"/>
      <c r="H33" s="253"/>
      <c r="I33" s="229" t="str">
        <f>IF(L33:L34="","",(L33+L34))</f>
        <v/>
      </c>
      <c r="J33" s="230"/>
      <c r="K33" s="233" t="s">
        <v>7</v>
      </c>
      <c r="L33" s="62"/>
      <c r="M33" s="63" t="s">
        <v>6</v>
      </c>
      <c r="N33" s="62"/>
      <c r="O33" s="235" t="s">
        <v>8</v>
      </c>
      <c r="P33" s="230" t="str">
        <f>IF(N33:N34="","",(N33+N34))</f>
        <v/>
      </c>
      <c r="Q33" s="237"/>
      <c r="R33" s="253" t="str">
        <f>B9</f>
        <v>JFC白根</v>
      </c>
      <c r="S33" s="253"/>
      <c r="T33" s="253"/>
      <c r="U33" s="253"/>
      <c r="V33" s="253"/>
      <c r="W33" s="255" t="str">
        <f>B7</f>
        <v>エイブルSC</v>
      </c>
      <c r="X33" s="255"/>
      <c r="Y33" s="256"/>
      <c r="Z33" s="256"/>
      <c r="AA33" s="256"/>
      <c r="AB33" s="255" t="str">
        <f>B13</f>
        <v>甲府西Jr</v>
      </c>
      <c r="AC33" s="255"/>
      <c r="AD33" s="255"/>
      <c r="AE33" s="37"/>
    </row>
    <row r="34" spans="1:31" ht="17.100000000000001" customHeight="1" x14ac:dyDescent="0.25">
      <c r="A34" s="252"/>
      <c r="B34" s="221"/>
      <c r="C34" s="222"/>
      <c r="D34" s="254"/>
      <c r="E34" s="254"/>
      <c r="F34" s="254"/>
      <c r="G34" s="254"/>
      <c r="H34" s="254"/>
      <c r="I34" s="231"/>
      <c r="J34" s="232"/>
      <c r="K34" s="234"/>
      <c r="L34" s="64"/>
      <c r="M34" s="65" t="s">
        <v>6</v>
      </c>
      <c r="N34" s="64"/>
      <c r="O34" s="236"/>
      <c r="P34" s="232"/>
      <c r="Q34" s="238"/>
      <c r="R34" s="254"/>
      <c r="S34" s="254"/>
      <c r="T34" s="254"/>
      <c r="U34" s="254"/>
      <c r="V34" s="254"/>
      <c r="W34" s="255"/>
      <c r="X34" s="255"/>
      <c r="Y34" s="256"/>
      <c r="Z34" s="256"/>
      <c r="AA34" s="256"/>
      <c r="AB34" s="255"/>
      <c r="AC34" s="255"/>
      <c r="AD34" s="255"/>
      <c r="AE34" s="37"/>
    </row>
    <row r="35" spans="1:31" ht="17.100000000000001" customHeight="1" x14ac:dyDescent="0.25">
      <c r="A35" s="252">
        <v>2</v>
      </c>
      <c r="B35" s="219">
        <v>0.45833333333333331</v>
      </c>
      <c r="C35" s="220"/>
      <c r="D35" s="254" t="str">
        <f>B11</f>
        <v>大里SSS</v>
      </c>
      <c r="E35" s="254"/>
      <c r="F35" s="254"/>
      <c r="G35" s="254"/>
      <c r="H35" s="254"/>
      <c r="I35" s="229" t="str">
        <f>IF(L35:L36="","",(L35+L36))</f>
        <v/>
      </c>
      <c r="J35" s="230"/>
      <c r="K35" s="233" t="s">
        <v>7</v>
      </c>
      <c r="L35" s="62"/>
      <c r="M35" s="63" t="s">
        <v>6</v>
      </c>
      <c r="N35" s="62"/>
      <c r="O35" s="235" t="s">
        <v>8</v>
      </c>
      <c r="P35" s="230" t="str">
        <f>IF(N35:N36="","",(N35+N36))</f>
        <v/>
      </c>
      <c r="Q35" s="237"/>
      <c r="R35" s="254" t="str">
        <f>B7</f>
        <v>エイブルSC</v>
      </c>
      <c r="S35" s="254"/>
      <c r="T35" s="254"/>
      <c r="U35" s="254"/>
      <c r="V35" s="254"/>
      <c r="W35" s="255" t="str">
        <f>B9</f>
        <v>JFC白根</v>
      </c>
      <c r="X35" s="255"/>
      <c r="Y35" s="256"/>
      <c r="Z35" s="256"/>
      <c r="AA35" s="256"/>
      <c r="AB35" s="255" t="str">
        <f>D33</f>
        <v>千塚FC</v>
      </c>
      <c r="AC35" s="255"/>
      <c r="AD35" s="255"/>
      <c r="AE35" s="37"/>
    </row>
    <row r="36" spans="1:31" ht="17.100000000000001" customHeight="1" x14ac:dyDescent="0.25">
      <c r="A36" s="252"/>
      <c r="B36" s="221"/>
      <c r="C36" s="222"/>
      <c r="D36" s="254"/>
      <c r="E36" s="254"/>
      <c r="F36" s="254"/>
      <c r="G36" s="254"/>
      <c r="H36" s="254"/>
      <c r="I36" s="231"/>
      <c r="J36" s="232"/>
      <c r="K36" s="234"/>
      <c r="L36" s="64"/>
      <c r="M36" s="65" t="s">
        <v>6</v>
      </c>
      <c r="N36" s="64"/>
      <c r="O36" s="236"/>
      <c r="P36" s="232"/>
      <c r="Q36" s="238"/>
      <c r="R36" s="254"/>
      <c r="S36" s="254"/>
      <c r="T36" s="254"/>
      <c r="U36" s="254"/>
      <c r="V36" s="254"/>
      <c r="W36" s="255"/>
      <c r="X36" s="255"/>
      <c r="Y36" s="256"/>
      <c r="Z36" s="256"/>
      <c r="AA36" s="256"/>
      <c r="AB36" s="255"/>
      <c r="AC36" s="255"/>
      <c r="AD36" s="255"/>
      <c r="AE36" s="37"/>
    </row>
    <row r="37" spans="1:31" ht="17.100000000000001" customHeight="1" x14ac:dyDescent="0.25">
      <c r="A37" s="252">
        <v>3</v>
      </c>
      <c r="B37" s="219">
        <v>0.5</v>
      </c>
      <c r="C37" s="220"/>
      <c r="D37" s="254" t="str">
        <f>B13</f>
        <v>甲府西Jr</v>
      </c>
      <c r="E37" s="254"/>
      <c r="F37" s="254"/>
      <c r="G37" s="254"/>
      <c r="H37" s="254"/>
      <c r="I37" s="229" t="str">
        <f>IF(L37:L38="","",(L37+L38))</f>
        <v/>
      </c>
      <c r="J37" s="230"/>
      <c r="K37" s="239" t="s">
        <v>7</v>
      </c>
      <c r="L37" s="63"/>
      <c r="M37" s="63" t="s">
        <v>6</v>
      </c>
      <c r="N37" s="63"/>
      <c r="O37" s="239" t="s">
        <v>8</v>
      </c>
      <c r="P37" s="230" t="str">
        <f>IF(N37:N38="","",(N37+N38))</f>
        <v/>
      </c>
      <c r="Q37" s="237"/>
      <c r="R37" s="254" t="str">
        <f>B9</f>
        <v>JFC白根</v>
      </c>
      <c r="S37" s="254"/>
      <c r="T37" s="254"/>
      <c r="U37" s="254"/>
      <c r="V37" s="254"/>
      <c r="W37" s="255" t="str">
        <f>D35</f>
        <v>大里SSS</v>
      </c>
      <c r="X37" s="255"/>
      <c r="Y37" s="256"/>
      <c r="Z37" s="256"/>
      <c r="AA37" s="256"/>
      <c r="AB37" s="255" t="str">
        <f>B7</f>
        <v>エイブルSC</v>
      </c>
      <c r="AC37" s="255"/>
      <c r="AD37" s="255"/>
    </row>
    <row r="38" spans="1:31" ht="17.100000000000001" customHeight="1" x14ac:dyDescent="0.25">
      <c r="A38" s="252"/>
      <c r="B38" s="221"/>
      <c r="C38" s="222"/>
      <c r="D38" s="254"/>
      <c r="E38" s="254"/>
      <c r="F38" s="254"/>
      <c r="G38" s="254"/>
      <c r="H38" s="254"/>
      <c r="I38" s="231"/>
      <c r="J38" s="232"/>
      <c r="K38" s="240"/>
      <c r="L38" s="65"/>
      <c r="M38" s="65" t="s">
        <v>6</v>
      </c>
      <c r="N38" s="65"/>
      <c r="O38" s="240"/>
      <c r="P38" s="232"/>
      <c r="Q38" s="238"/>
      <c r="R38" s="254"/>
      <c r="S38" s="254"/>
      <c r="T38" s="254"/>
      <c r="U38" s="254"/>
      <c r="V38" s="254"/>
      <c r="W38" s="255"/>
      <c r="X38" s="255"/>
      <c r="Y38" s="256"/>
      <c r="Z38" s="256"/>
      <c r="AA38" s="256"/>
      <c r="AB38" s="255"/>
      <c r="AC38" s="255"/>
      <c r="AD38" s="255"/>
    </row>
    <row r="39" spans="1:31" ht="17.100000000000001" customHeight="1" x14ac:dyDescent="0.25">
      <c r="A39" s="252">
        <v>4</v>
      </c>
      <c r="B39" s="219">
        <v>0.54166666666666663</v>
      </c>
      <c r="C39" s="220"/>
      <c r="D39" s="254" t="str">
        <f>B5</f>
        <v>千塚FC</v>
      </c>
      <c r="E39" s="254"/>
      <c r="F39" s="254"/>
      <c r="G39" s="254"/>
      <c r="H39" s="254"/>
      <c r="I39" s="229" t="str">
        <f>IF(L39:L40="","",(L39+L40))</f>
        <v/>
      </c>
      <c r="J39" s="230"/>
      <c r="K39" s="239" t="s">
        <v>7</v>
      </c>
      <c r="L39" s="66"/>
      <c r="M39" s="66" t="s">
        <v>6</v>
      </c>
      <c r="N39" s="66"/>
      <c r="O39" s="239" t="s">
        <v>8</v>
      </c>
      <c r="P39" s="230" t="str">
        <f>IF(N39:N40="","",(N39+N40))</f>
        <v/>
      </c>
      <c r="Q39" s="237"/>
      <c r="R39" s="254" t="str">
        <f>B11</f>
        <v>大里SSS</v>
      </c>
      <c r="S39" s="254"/>
      <c r="T39" s="254"/>
      <c r="U39" s="254"/>
      <c r="V39" s="254"/>
      <c r="W39" s="255" t="str">
        <f>B13</f>
        <v>甲府西Jr</v>
      </c>
      <c r="X39" s="255"/>
      <c r="Y39" s="256"/>
      <c r="Z39" s="256"/>
      <c r="AA39" s="256"/>
      <c r="AB39" s="255" t="str">
        <f>B9</f>
        <v>JFC白根</v>
      </c>
      <c r="AC39" s="255"/>
      <c r="AD39" s="255"/>
      <c r="AE39" s="37"/>
    </row>
    <row r="40" spans="1:31" ht="17.100000000000001" customHeight="1" x14ac:dyDescent="0.25">
      <c r="A40" s="252"/>
      <c r="B40" s="221"/>
      <c r="C40" s="222"/>
      <c r="D40" s="254"/>
      <c r="E40" s="254"/>
      <c r="F40" s="254"/>
      <c r="G40" s="254"/>
      <c r="H40" s="254"/>
      <c r="I40" s="231"/>
      <c r="J40" s="232"/>
      <c r="K40" s="240"/>
      <c r="L40" s="65"/>
      <c r="M40" s="65" t="s">
        <v>6</v>
      </c>
      <c r="N40" s="65"/>
      <c r="O40" s="240"/>
      <c r="P40" s="232"/>
      <c r="Q40" s="238"/>
      <c r="R40" s="254"/>
      <c r="S40" s="254"/>
      <c r="T40" s="254"/>
      <c r="U40" s="254"/>
      <c r="V40" s="254"/>
      <c r="W40" s="255"/>
      <c r="X40" s="255"/>
      <c r="Y40" s="256"/>
      <c r="Z40" s="256"/>
      <c r="AA40" s="256"/>
      <c r="AB40" s="255"/>
      <c r="AC40" s="255"/>
      <c r="AD40" s="255"/>
      <c r="AE40" s="37"/>
    </row>
    <row r="41" spans="1:31" ht="17.100000000000001" customHeight="1" x14ac:dyDescent="0.25">
      <c r="A41" s="252">
        <v>5</v>
      </c>
      <c r="B41" s="219">
        <v>0.58333333333333337</v>
      </c>
      <c r="C41" s="220"/>
      <c r="D41" s="254" t="str">
        <f>B7</f>
        <v>エイブルSC</v>
      </c>
      <c r="E41" s="254"/>
      <c r="F41" s="254"/>
      <c r="G41" s="254"/>
      <c r="H41" s="254"/>
      <c r="I41" s="229" t="str">
        <f>IF(L41:L42="","",(L41+L42))</f>
        <v/>
      </c>
      <c r="J41" s="230"/>
      <c r="K41" s="239" t="s">
        <v>7</v>
      </c>
      <c r="L41" s="63"/>
      <c r="M41" s="63" t="s">
        <v>6</v>
      </c>
      <c r="N41" s="63"/>
      <c r="O41" s="239" t="s">
        <v>8</v>
      </c>
      <c r="P41" s="230" t="str">
        <f>IF(N41:N42="","",(N41+N42))</f>
        <v/>
      </c>
      <c r="Q41" s="237"/>
      <c r="R41" s="254" t="str">
        <f>B13</f>
        <v>甲府西Jr</v>
      </c>
      <c r="S41" s="254"/>
      <c r="T41" s="254"/>
      <c r="U41" s="254"/>
      <c r="V41" s="254"/>
      <c r="W41" s="255" t="str">
        <f>D39</f>
        <v>千塚FC</v>
      </c>
      <c r="X41" s="255"/>
      <c r="Y41" s="256"/>
      <c r="Z41" s="256"/>
      <c r="AA41" s="256"/>
      <c r="AB41" s="255" t="str">
        <f>R39</f>
        <v>大里SSS</v>
      </c>
      <c r="AC41" s="255"/>
      <c r="AD41" s="255"/>
      <c r="AE41" s="37"/>
    </row>
    <row r="42" spans="1:31" ht="17.100000000000001" customHeight="1" x14ac:dyDescent="0.25">
      <c r="A42" s="252"/>
      <c r="B42" s="221"/>
      <c r="C42" s="222"/>
      <c r="D42" s="254"/>
      <c r="E42" s="254"/>
      <c r="F42" s="254"/>
      <c r="G42" s="254"/>
      <c r="H42" s="254"/>
      <c r="I42" s="231"/>
      <c r="J42" s="232"/>
      <c r="K42" s="240"/>
      <c r="L42" s="65"/>
      <c r="M42" s="65" t="s">
        <v>6</v>
      </c>
      <c r="N42" s="65"/>
      <c r="O42" s="240"/>
      <c r="P42" s="232"/>
      <c r="Q42" s="238"/>
      <c r="R42" s="254"/>
      <c r="S42" s="254"/>
      <c r="T42" s="254"/>
      <c r="U42" s="254"/>
      <c r="V42" s="254"/>
      <c r="W42" s="255"/>
      <c r="X42" s="255"/>
      <c r="Y42" s="256"/>
      <c r="Z42" s="256"/>
      <c r="AA42" s="256"/>
      <c r="AB42" s="255"/>
      <c r="AC42" s="255"/>
      <c r="AD42" s="255"/>
      <c r="AE42" s="37"/>
    </row>
    <row r="44" spans="1:31" x14ac:dyDescent="0.2">
      <c r="B44" s="39"/>
      <c r="C44" s="37"/>
      <c r="W44" s="37"/>
      <c r="X44" s="37"/>
      <c r="Y44" s="37"/>
      <c r="Z44" s="37"/>
      <c r="AA44" s="37"/>
      <c r="AB44" s="37"/>
      <c r="AC44" s="37"/>
    </row>
    <row r="45" spans="1:31" ht="13.9" x14ac:dyDescent="0.2">
      <c r="B45" s="39"/>
      <c r="C45" s="39"/>
      <c r="D45" s="42"/>
      <c r="E45" s="42"/>
      <c r="F45" s="42"/>
      <c r="G45" s="42"/>
      <c r="H45" s="42"/>
      <c r="K45" s="39"/>
      <c r="M45" s="41"/>
      <c r="O45" s="39"/>
      <c r="P45" s="40"/>
    </row>
    <row r="46" spans="1:31" ht="13.5" customHeight="1" x14ac:dyDescent="0.2">
      <c r="B46" s="39"/>
      <c r="C46" s="43"/>
      <c r="D46" s="44"/>
      <c r="E46" s="42"/>
      <c r="F46" s="42"/>
      <c r="G46" s="42"/>
      <c r="H46" s="42"/>
      <c r="I46" s="40"/>
      <c r="K46" s="39"/>
      <c r="M46" s="41"/>
      <c r="O46" s="39"/>
      <c r="P46" s="40"/>
    </row>
    <row r="47" spans="1:31" ht="13.9" x14ac:dyDescent="0.2">
      <c r="B47" s="39"/>
      <c r="C47" s="45"/>
      <c r="D47" s="46"/>
      <c r="E47" s="47"/>
      <c r="F47" s="47"/>
      <c r="G47" s="47"/>
      <c r="H47" s="47"/>
      <c r="I47" s="48"/>
      <c r="J47" s="49"/>
      <c r="K47" s="50"/>
      <c r="M47" s="41"/>
      <c r="O47" s="39"/>
      <c r="P47" s="51"/>
      <c r="Q47" s="52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</row>
    <row r="48" spans="1:31" ht="13.9" x14ac:dyDescent="0.2">
      <c r="B48" s="39"/>
      <c r="C48" s="37"/>
      <c r="D48" s="47"/>
      <c r="E48" s="47"/>
      <c r="F48" s="47"/>
      <c r="G48" s="47"/>
      <c r="H48" s="47"/>
      <c r="I48" s="49"/>
      <c r="J48" s="49"/>
      <c r="K48" s="50"/>
      <c r="M48" s="41"/>
      <c r="O48" s="39"/>
      <c r="P48" s="51"/>
      <c r="Q48" s="52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</row>
    <row r="49" spans="2:29" ht="13.9" x14ac:dyDescent="0.2">
      <c r="B49" s="39"/>
      <c r="C49" s="45"/>
      <c r="D49" s="46"/>
      <c r="E49" s="47"/>
      <c r="F49" s="47"/>
      <c r="G49" s="47"/>
      <c r="H49" s="47"/>
      <c r="I49" s="48"/>
      <c r="J49" s="49"/>
      <c r="K49" s="50"/>
      <c r="M49" s="41"/>
      <c r="O49" s="39"/>
      <c r="P49" s="51"/>
      <c r="Q49" s="52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</row>
    <row r="50" spans="2:29" ht="13.9" x14ac:dyDescent="0.2">
      <c r="B50" s="39"/>
      <c r="C50" s="37"/>
      <c r="D50" s="47"/>
      <c r="E50" s="47"/>
      <c r="F50" s="47"/>
      <c r="G50" s="47"/>
      <c r="H50" s="47"/>
      <c r="I50" s="49"/>
      <c r="J50" s="49"/>
      <c r="K50" s="50"/>
      <c r="M50" s="41"/>
      <c r="O50" s="39"/>
      <c r="P50" s="51"/>
      <c r="Q50" s="52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</row>
  </sheetData>
  <protectedRanges>
    <protectedRange password="C4D3" sqref="D5:R5 D7:R7 D9:R9 D11:R11 D13:R13" name="関数データ保護"/>
  </protectedRanges>
  <mergeCells count="199">
    <mergeCell ref="C1:AC1"/>
    <mergeCell ref="A2:B2"/>
    <mergeCell ref="C2:E2"/>
    <mergeCell ref="P2:W2"/>
    <mergeCell ref="B3:C4"/>
    <mergeCell ref="D3:F4"/>
    <mergeCell ref="G3:I4"/>
    <mergeCell ref="J3:L4"/>
    <mergeCell ref="M3:O4"/>
    <mergeCell ref="P3:R4"/>
    <mergeCell ref="S3:V4"/>
    <mergeCell ref="W3:Y4"/>
    <mergeCell ref="Z3:AB4"/>
    <mergeCell ref="F2:J2"/>
    <mergeCell ref="K2:O2"/>
    <mergeCell ref="AD3:AD4"/>
    <mergeCell ref="A5:A6"/>
    <mergeCell ref="B5:C6"/>
    <mergeCell ref="D5:F6"/>
    <mergeCell ref="G5:I5"/>
    <mergeCell ref="J5:L5"/>
    <mergeCell ref="AD5:AD6"/>
    <mergeCell ref="AE5:AE6"/>
    <mergeCell ref="A7:A8"/>
    <mergeCell ref="B7:C8"/>
    <mergeCell ref="D7:F7"/>
    <mergeCell ref="G7:I8"/>
    <mergeCell ref="J7:L7"/>
    <mergeCell ref="M7:O7"/>
    <mergeCell ref="P7:R7"/>
    <mergeCell ref="S7:V8"/>
    <mergeCell ref="M5:O5"/>
    <mergeCell ref="P5:R5"/>
    <mergeCell ref="S5:V6"/>
    <mergeCell ref="W5:Y6"/>
    <mergeCell ref="Z5:AB6"/>
    <mergeCell ref="AC5:AC6"/>
    <mergeCell ref="W7:Y8"/>
    <mergeCell ref="Z7:AB8"/>
    <mergeCell ref="M9:O9"/>
    <mergeCell ref="P9:R9"/>
    <mergeCell ref="S9:V10"/>
    <mergeCell ref="AC7:AC8"/>
    <mergeCell ref="AD7:AD8"/>
    <mergeCell ref="AE7:AE8"/>
    <mergeCell ref="A9:A10"/>
    <mergeCell ref="B9:C10"/>
    <mergeCell ref="D9:F9"/>
    <mergeCell ref="G9:I9"/>
    <mergeCell ref="J9:L10"/>
    <mergeCell ref="AD9:AD10"/>
    <mergeCell ref="AE9:AE10"/>
    <mergeCell ref="W9:Y10"/>
    <mergeCell ref="Z9:AB10"/>
    <mergeCell ref="AC9:AC10"/>
    <mergeCell ref="W11:Y12"/>
    <mergeCell ref="Z11:AB12"/>
    <mergeCell ref="AC11:AC12"/>
    <mergeCell ref="AD11:AD12"/>
    <mergeCell ref="AE11:AE12"/>
    <mergeCell ref="A13:A14"/>
    <mergeCell ref="B13:C14"/>
    <mergeCell ref="D13:F13"/>
    <mergeCell ref="G13:I13"/>
    <mergeCell ref="J13:L13"/>
    <mergeCell ref="AD13:AD14"/>
    <mergeCell ref="AE13:AE14"/>
    <mergeCell ref="AC13:AC14"/>
    <mergeCell ref="A11:A12"/>
    <mergeCell ref="B11:C12"/>
    <mergeCell ref="D11:F11"/>
    <mergeCell ref="G11:I11"/>
    <mergeCell ref="J11:L11"/>
    <mergeCell ref="M11:O12"/>
    <mergeCell ref="P11:R11"/>
    <mergeCell ref="S11:V12"/>
    <mergeCell ref="B16:H16"/>
    <mergeCell ref="A17:A18"/>
    <mergeCell ref="B17:C18"/>
    <mergeCell ref="D17:E18"/>
    <mergeCell ref="F17:H18"/>
    <mergeCell ref="I17:K18"/>
    <mergeCell ref="L17:V18"/>
    <mergeCell ref="W17:AA18"/>
    <mergeCell ref="M13:O13"/>
    <mergeCell ref="P13:R14"/>
    <mergeCell ref="S13:V14"/>
    <mergeCell ref="W13:Y14"/>
    <mergeCell ref="Z13:AB14"/>
    <mergeCell ref="AB17:AD18"/>
    <mergeCell ref="AB19:AD20"/>
    <mergeCell ref="A21:A22"/>
    <mergeCell ref="B21:C22"/>
    <mergeCell ref="D21:H22"/>
    <mergeCell ref="I21:J22"/>
    <mergeCell ref="K21:K22"/>
    <mergeCell ref="O21:O22"/>
    <mergeCell ref="P21:Q22"/>
    <mergeCell ref="R21:V22"/>
    <mergeCell ref="W21:AA22"/>
    <mergeCell ref="AB21:AD22"/>
    <mergeCell ref="A19:A20"/>
    <mergeCell ref="B19:C20"/>
    <mergeCell ref="D19:H20"/>
    <mergeCell ref="I19:J20"/>
    <mergeCell ref="K19:K20"/>
    <mergeCell ref="O19:O20"/>
    <mergeCell ref="P19:Q20"/>
    <mergeCell ref="R19:V20"/>
    <mergeCell ref="W19:AA20"/>
    <mergeCell ref="AB23:AD24"/>
    <mergeCell ref="A25:A26"/>
    <mergeCell ref="B25:C26"/>
    <mergeCell ref="D25:H26"/>
    <mergeCell ref="I25:J26"/>
    <mergeCell ref="K25:K26"/>
    <mergeCell ref="O25:O26"/>
    <mergeCell ref="P25:Q26"/>
    <mergeCell ref="R25:V26"/>
    <mergeCell ref="W25:AA26"/>
    <mergeCell ref="AB25:AD26"/>
    <mergeCell ref="A23:A24"/>
    <mergeCell ref="B23:C24"/>
    <mergeCell ref="D23:H24"/>
    <mergeCell ref="I23:J24"/>
    <mergeCell ref="K23:K24"/>
    <mergeCell ref="O23:O24"/>
    <mergeCell ref="P23:Q24"/>
    <mergeCell ref="R23:V24"/>
    <mergeCell ref="W23:AA24"/>
    <mergeCell ref="AB27:AD28"/>
    <mergeCell ref="B29:H30"/>
    <mergeCell ref="A31:A32"/>
    <mergeCell ref="B31:C32"/>
    <mergeCell ref="D31:E32"/>
    <mergeCell ref="F31:H32"/>
    <mergeCell ref="I31:K32"/>
    <mergeCell ref="L31:V32"/>
    <mergeCell ref="W31:AA32"/>
    <mergeCell ref="AB31:AD32"/>
    <mergeCell ref="A27:A28"/>
    <mergeCell ref="B27:C28"/>
    <mergeCell ref="D27:H28"/>
    <mergeCell ref="I27:J28"/>
    <mergeCell ref="K27:K28"/>
    <mergeCell ref="O27:O28"/>
    <mergeCell ref="P27:Q28"/>
    <mergeCell ref="R27:V28"/>
    <mergeCell ref="W27:AA28"/>
    <mergeCell ref="AB33:AD34"/>
    <mergeCell ref="A35:A36"/>
    <mergeCell ref="B35:C36"/>
    <mergeCell ref="D35:H36"/>
    <mergeCell ref="I35:J36"/>
    <mergeCell ref="K35:K36"/>
    <mergeCell ref="O35:O36"/>
    <mergeCell ref="A33:A34"/>
    <mergeCell ref="B33:C34"/>
    <mergeCell ref="D33:H34"/>
    <mergeCell ref="I33:J34"/>
    <mergeCell ref="K33:K34"/>
    <mergeCell ref="O33:O34"/>
    <mergeCell ref="P35:Q36"/>
    <mergeCell ref="R35:V36"/>
    <mergeCell ref="W35:AA36"/>
    <mergeCell ref="AB35:AD36"/>
    <mergeCell ref="I37:J38"/>
    <mergeCell ref="K37:K38"/>
    <mergeCell ref="O37:O38"/>
    <mergeCell ref="P37:Q38"/>
    <mergeCell ref="R37:V38"/>
    <mergeCell ref="W37:AA38"/>
    <mergeCell ref="P33:Q34"/>
    <mergeCell ref="R33:V34"/>
    <mergeCell ref="W33:AA34"/>
    <mergeCell ref="AB37:AD38"/>
    <mergeCell ref="A39:A40"/>
    <mergeCell ref="B39:C40"/>
    <mergeCell ref="D39:H40"/>
    <mergeCell ref="I39:J40"/>
    <mergeCell ref="K39:K40"/>
    <mergeCell ref="O39:O40"/>
    <mergeCell ref="P41:Q42"/>
    <mergeCell ref="R41:V42"/>
    <mergeCell ref="W41:AA42"/>
    <mergeCell ref="AB41:AD42"/>
    <mergeCell ref="P39:Q40"/>
    <mergeCell ref="R39:V40"/>
    <mergeCell ref="W39:AA40"/>
    <mergeCell ref="AB39:AD40"/>
    <mergeCell ref="A41:A42"/>
    <mergeCell ref="B41:C42"/>
    <mergeCell ref="D41:H42"/>
    <mergeCell ref="I41:J42"/>
    <mergeCell ref="K41:K42"/>
    <mergeCell ref="O41:O42"/>
    <mergeCell ref="A37:A38"/>
    <mergeCell ref="B37:C38"/>
    <mergeCell ref="D37:H38"/>
  </mergeCells>
  <phoneticPr fontId="10"/>
  <conditionalFormatting sqref="S5 W5 Z5 AC5:AD14 S7 W7 Z7 S9 W9 Z9 S11 W11 Z11 S13 W13 Z13">
    <cfRule type="expression" dxfId="5" priority="1">
      <formula>$I$27=""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horizontalDpi="4294967293" verticalDpi="1200" r:id="rId1"/>
  <headerFooter alignWithMargins="0">
    <oddHeader xml:space="preserve">&amp;C&amp;"ＭＳ Ｐゴシック,太字"&amp;16 </oddHeader>
    <oddFooter>&amp;C&amp;12試合結果・警告退場は日程終了後直ちに4種広報部宛ご報告ください。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21054-1CF0-451E-BD0D-421152DF8054}">
  <sheetPr>
    <tabColor rgb="FF66FFFF"/>
    <pageSetUpPr fitToPage="1"/>
  </sheetPr>
  <dimension ref="A1:AE50"/>
  <sheetViews>
    <sheetView topLeftCell="A17" zoomScaleNormal="100" zoomScaleSheetLayoutView="90" workbookViewId="0">
      <selection activeCell="L33" sqref="L33"/>
    </sheetView>
  </sheetViews>
  <sheetFormatPr defaultColWidth="9" defaultRowHeight="12.4" x14ac:dyDescent="0.2"/>
  <cols>
    <col min="1" max="1" width="3.1328125" style="30" customWidth="1"/>
    <col min="2" max="2" width="3" style="30" customWidth="1"/>
    <col min="3" max="3" width="8.265625" style="30" customWidth="1"/>
    <col min="4" max="28" width="2.46484375" style="30" customWidth="1"/>
    <col min="29" max="29" width="4.73046875" style="30" customWidth="1"/>
    <col min="30" max="30" width="4.265625" style="30" customWidth="1"/>
    <col min="31" max="31" width="9.59765625" style="30" customWidth="1"/>
    <col min="32" max="49" width="2.59765625" style="30" customWidth="1"/>
    <col min="50" max="62" width="2.3984375" style="30" customWidth="1"/>
    <col min="63" max="16384" width="9" style="30"/>
  </cols>
  <sheetData>
    <row r="1" spans="1:31" s="4" customFormat="1" ht="31.9" customHeight="1" x14ac:dyDescent="0.25">
      <c r="C1" s="258" t="s">
        <v>60</v>
      </c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</row>
    <row r="2" spans="1:31" ht="34.5" customHeight="1" x14ac:dyDescent="0.2">
      <c r="A2" s="168" t="s">
        <v>130</v>
      </c>
      <c r="B2" s="168"/>
      <c r="C2" s="169" t="s">
        <v>2</v>
      </c>
      <c r="D2" s="169"/>
      <c r="E2" s="169"/>
      <c r="F2" s="259" t="s">
        <v>172</v>
      </c>
      <c r="G2" s="259"/>
      <c r="H2" s="259"/>
      <c r="I2" s="259"/>
      <c r="J2" s="259"/>
      <c r="K2" s="260" t="s">
        <v>58</v>
      </c>
      <c r="L2" s="260"/>
      <c r="M2" s="260"/>
      <c r="N2" s="260"/>
      <c r="O2" s="260"/>
      <c r="P2" s="227" t="s">
        <v>17</v>
      </c>
      <c r="Q2" s="227"/>
      <c r="R2" s="227"/>
      <c r="S2" s="227"/>
      <c r="T2" s="227"/>
      <c r="U2" s="227"/>
      <c r="V2" s="227"/>
      <c r="W2" s="227"/>
      <c r="X2" s="29"/>
      <c r="Y2" s="29"/>
      <c r="Z2" s="29"/>
      <c r="AA2" s="29"/>
      <c r="AB2" s="29"/>
      <c r="AC2" s="29"/>
      <c r="AD2" s="29"/>
    </row>
    <row r="3" spans="1:31" ht="17.100000000000001" customHeight="1" x14ac:dyDescent="0.2">
      <c r="A3" s="31"/>
      <c r="B3" s="170" t="str">
        <f>A2</f>
        <v>Ｇ</v>
      </c>
      <c r="C3" s="171"/>
      <c r="D3" s="174" t="str">
        <f>B5</f>
        <v>FantasistaFC</v>
      </c>
      <c r="E3" s="175"/>
      <c r="F3" s="176"/>
      <c r="G3" s="174" t="str">
        <f>B7</f>
        <v>八ヶ岳グランデ</v>
      </c>
      <c r="H3" s="175"/>
      <c r="I3" s="176"/>
      <c r="J3" s="174" t="str">
        <f>B9</f>
        <v>甲府相川JFC</v>
      </c>
      <c r="K3" s="175"/>
      <c r="L3" s="176"/>
      <c r="M3" s="174" t="str">
        <f>B11</f>
        <v>玉穂FC</v>
      </c>
      <c r="N3" s="175"/>
      <c r="O3" s="176"/>
      <c r="P3" s="174" t="str">
        <f>B13</f>
        <v>FCラーゴグリーン</v>
      </c>
      <c r="Q3" s="175"/>
      <c r="R3" s="175"/>
      <c r="S3" s="182" t="s">
        <v>4</v>
      </c>
      <c r="T3" s="182"/>
      <c r="U3" s="182"/>
      <c r="V3" s="182"/>
      <c r="W3" s="182" t="s">
        <v>5</v>
      </c>
      <c r="X3" s="182"/>
      <c r="Y3" s="182"/>
      <c r="Z3" s="182" t="s">
        <v>12</v>
      </c>
      <c r="AA3" s="182"/>
      <c r="AB3" s="182"/>
      <c r="AC3" s="32" t="s">
        <v>13</v>
      </c>
      <c r="AD3" s="180" t="s">
        <v>3</v>
      </c>
      <c r="AE3" s="33"/>
    </row>
    <row r="4" spans="1:31" ht="17.100000000000001" customHeight="1" x14ac:dyDescent="0.2">
      <c r="A4" s="34"/>
      <c r="B4" s="172"/>
      <c r="C4" s="173"/>
      <c r="D4" s="177"/>
      <c r="E4" s="178"/>
      <c r="F4" s="179"/>
      <c r="G4" s="177"/>
      <c r="H4" s="178"/>
      <c r="I4" s="179"/>
      <c r="J4" s="177"/>
      <c r="K4" s="178"/>
      <c r="L4" s="179"/>
      <c r="M4" s="177"/>
      <c r="N4" s="178"/>
      <c r="O4" s="179"/>
      <c r="P4" s="177"/>
      <c r="Q4" s="178"/>
      <c r="R4" s="178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35" t="s">
        <v>14</v>
      </c>
      <c r="AD4" s="180"/>
      <c r="AE4" s="33"/>
    </row>
    <row r="5" spans="1:31" ht="17.100000000000001" customHeight="1" x14ac:dyDescent="0.2">
      <c r="A5" s="196">
        <v>1</v>
      </c>
      <c r="B5" s="183" t="s">
        <v>144</v>
      </c>
      <c r="C5" s="184"/>
      <c r="D5" s="198"/>
      <c r="E5" s="199"/>
      <c r="F5" s="200"/>
      <c r="G5" s="201" t="str">
        <f>IF(G6="","",IF(G6=I6,"△",IF(G6&gt;I6,"○","●")))</f>
        <v>○</v>
      </c>
      <c r="H5" s="202"/>
      <c r="I5" s="203"/>
      <c r="J5" s="201" t="str">
        <f>IF(J6="","",IF(J6=L6,"△",IF(J6&gt;L6,"○","●")))</f>
        <v/>
      </c>
      <c r="K5" s="202"/>
      <c r="L5" s="203"/>
      <c r="M5" s="201" t="str">
        <f>IF(M6="","",IF(M6=O6,"△",IF(M6&gt;O6,"○","●")))</f>
        <v/>
      </c>
      <c r="N5" s="202"/>
      <c r="O5" s="203"/>
      <c r="P5" s="201" t="str">
        <f>IF(P6="","",IF(P6=R6,"△",IF(P6&gt;R6,"○","●")))</f>
        <v>○</v>
      </c>
      <c r="Q5" s="202"/>
      <c r="R5" s="203"/>
      <c r="S5" s="182">
        <f>COUNTIF(D5:R5,"○")*3+COUNTIF(D5:R5,"△")</f>
        <v>6</v>
      </c>
      <c r="T5" s="182"/>
      <c r="U5" s="182"/>
      <c r="V5" s="182"/>
      <c r="W5" s="206">
        <f>SUM($F$5:$F$14)</f>
        <v>25</v>
      </c>
      <c r="X5" s="206"/>
      <c r="Y5" s="206"/>
      <c r="Z5" s="206">
        <f>SUM($D$5:$D$14)</f>
        <v>0</v>
      </c>
      <c r="AA5" s="206"/>
      <c r="AB5" s="206"/>
      <c r="AC5" s="204">
        <f>W5-Z5</f>
        <v>25</v>
      </c>
      <c r="AD5" s="180">
        <f>RANK(AE5,$AE$5:$AE$14)</f>
        <v>1</v>
      </c>
      <c r="AE5" s="181">
        <f>10000*S5+100*AC5+W5</f>
        <v>62525</v>
      </c>
    </row>
    <row r="6" spans="1:31" ht="17.100000000000001" customHeight="1" x14ac:dyDescent="0.2">
      <c r="A6" s="197"/>
      <c r="B6" s="185"/>
      <c r="C6" s="186"/>
      <c r="D6" s="193"/>
      <c r="E6" s="194"/>
      <c r="F6" s="195"/>
      <c r="G6" s="53">
        <f>I19</f>
        <v>5</v>
      </c>
      <c r="H6" s="54" t="s">
        <v>6</v>
      </c>
      <c r="I6" s="55">
        <f>P19</f>
        <v>0</v>
      </c>
      <c r="J6" s="53" t="str">
        <f>I33</f>
        <v/>
      </c>
      <c r="K6" s="54" t="s">
        <v>6</v>
      </c>
      <c r="L6" s="55" t="str">
        <f>P33</f>
        <v/>
      </c>
      <c r="M6" s="53" t="str">
        <f>I39</f>
        <v/>
      </c>
      <c r="N6" s="54" t="s">
        <v>6</v>
      </c>
      <c r="O6" s="55" t="str">
        <f>P39</f>
        <v/>
      </c>
      <c r="P6" s="53">
        <f>P23</f>
        <v>20</v>
      </c>
      <c r="Q6" s="54" t="s">
        <v>6</v>
      </c>
      <c r="R6" s="55">
        <f>I23</f>
        <v>0</v>
      </c>
      <c r="S6" s="182"/>
      <c r="T6" s="182"/>
      <c r="U6" s="182"/>
      <c r="V6" s="182"/>
      <c r="W6" s="206"/>
      <c r="X6" s="206"/>
      <c r="Y6" s="206"/>
      <c r="Z6" s="206"/>
      <c r="AA6" s="206"/>
      <c r="AB6" s="206"/>
      <c r="AC6" s="205"/>
      <c r="AD6" s="180"/>
      <c r="AE6" s="181"/>
    </row>
    <row r="7" spans="1:31" ht="17.100000000000001" customHeight="1" x14ac:dyDescent="0.2">
      <c r="A7" s="182">
        <v>2</v>
      </c>
      <c r="B7" s="183" t="s">
        <v>145</v>
      </c>
      <c r="C7" s="184"/>
      <c r="D7" s="187" t="str">
        <f>IF(D8="","",IF(D8=F8,"△",IF(D8&gt;F8,"○","●")))</f>
        <v>●</v>
      </c>
      <c r="E7" s="188"/>
      <c r="F7" s="189"/>
      <c r="G7" s="190"/>
      <c r="H7" s="191"/>
      <c r="I7" s="192"/>
      <c r="J7" s="187" t="str">
        <f>IF(J8="","",IF(J8=L8,"△",IF(J8&gt;L8,"○","●")))</f>
        <v>○</v>
      </c>
      <c r="K7" s="188"/>
      <c r="L7" s="189"/>
      <c r="M7" s="187" t="str">
        <f>IF(M8="","",IF(M8=O8,"△",IF(M8&gt;O8,"○","●")))</f>
        <v/>
      </c>
      <c r="N7" s="188"/>
      <c r="O7" s="189"/>
      <c r="P7" s="187" t="str">
        <f>IF(P8="","",IF(P8=R8,"△",IF(P8&gt;R8,"○","●")))</f>
        <v/>
      </c>
      <c r="Q7" s="188"/>
      <c r="R7" s="189"/>
      <c r="S7" s="182">
        <f>COUNTIF(D7:R7,"○")*3+COUNTIF(D7:R7,"△")</f>
        <v>3</v>
      </c>
      <c r="T7" s="182"/>
      <c r="U7" s="182"/>
      <c r="V7" s="182"/>
      <c r="W7" s="206">
        <f>SUM($I$5:$I$14)</f>
        <v>3</v>
      </c>
      <c r="X7" s="206"/>
      <c r="Y7" s="206"/>
      <c r="Z7" s="206">
        <f>SUM($G$5:$G$15)</f>
        <v>6</v>
      </c>
      <c r="AA7" s="206"/>
      <c r="AB7" s="206"/>
      <c r="AC7" s="204">
        <f>W7-Z7</f>
        <v>-3</v>
      </c>
      <c r="AD7" s="180">
        <f>RANK(AE7,$AE$5:$AE$14)</f>
        <v>3</v>
      </c>
      <c r="AE7" s="181">
        <f>10000*S7+100*AC7+W7</f>
        <v>29703</v>
      </c>
    </row>
    <row r="8" spans="1:31" ht="17.100000000000001" customHeight="1" x14ac:dyDescent="0.2">
      <c r="A8" s="182"/>
      <c r="B8" s="185"/>
      <c r="C8" s="186"/>
      <c r="D8" s="56">
        <f>IF(G5="","",I6)</f>
        <v>0</v>
      </c>
      <c r="E8" s="54" t="s">
        <v>6</v>
      </c>
      <c r="F8" s="57">
        <f>IF(G5="","",G6)</f>
        <v>5</v>
      </c>
      <c r="G8" s="193"/>
      <c r="H8" s="194"/>
      <c r="I8" s="195"/>
      <c r="J8" s="53">
        <f>I25</f>
        <v>3</v>
      </c>
      <c r="K8" s="54" t="s">
        <v>6</v>
      </c>
      <c r="L8" s="55">
        <f>P25</f>
        <v>1</v>
      </c>
      <c r="M8" s="53" t="str">
        <f>P35</f>
        <v/>
      </c>
      <c r="N8" s="54" t="s">
        <v>6</v>
      </c>
      <c r="O8" s="55" t="str">
        <f>I35</f>
        <v/>
      </c>
      <c r="P8" s="53" t="str">
        <f>I41</f>
        <v/>
      </c>
      <c r="Q8" s="54" t="s">
        <v>6</v>
      </c>
      <c r="R8" s="55" t="str">
        <f>P41</f>
        <v/>
      </c>
      <c r="S8" s="182"/>
      <c r="T8" s="182"/>
      <c r="U8" s="182"/>
      <c r="V8" s="182"/>
      <c r="W8" s="206"/>
      <c r="X8" s="206"/>
      <c r="Y8" s="206"/>
      <c r="Z8" s="206"/>
      <c r="AA8" s="206"/>
      <c r="AB8" s="206"/>
      <c r="AC8" s="205"/>
      <c r="AD8" s="180"/>
      <c r="AE8" s="181"/>
    </row>
    <row r="9" spans="1:31" ht="17.100000000000001" customHeight="1" x14ac:dyDescent="0.2">
      <c r="A9" s="196">
        <v>3</v>
      </c>
      <c r="B9" s="183" t="s">
        <v>146</v>
      </c>
      <c r="C9" s="184"/>
      <c r="D9" s="187" t="str">
        <f>IF(D10="","",IF(D10=F10,"△",IF(D10&gt;F10,"○","●")))</f>
        <v/>
      </c>
      <c r="E9" s="188"/>
      <c r="F9" s="189"/>
      <c r="G9" s="187" t="str">
        <f>IF(G10="","",IF(G10=I10,"△",IF(G10&gt;I10,"○","●")))</f>
        <v>●</v>
      </c>
      <c r="H9" s="188"/>
      <c r="I9" s="189"/>
      <c r="J9" s="190"/>
      <c r="K9" s="191"/>
      <c r="L9" s="192"/>
      <c r="M9" s="187" t="str">
        <f>IF(M10="","",IF(M10=O10,"△",IF(M10&gt;O10,"○","●")))</f>
        <v>●</v>
      </c>
      <c r="N9" s="188"/>
      <c r="O9" s="189"/>
      <c r="P9" s="187" t="str">
        <f>IF(P10="","",IF(P10=R10,"△",IF(P10&gt;R10,"○","●")))</f>
        <v/>
      </c>
      <c r="Q9" s="188"/>
      <c r="R9" s="189"/>
      <c r="S9" s="182">
        <f>COUNTIF(D9:R9,"○")*3+COUNTIF(D9:R9,"△")</f>
        <v>0</v>
      </c>
      <c r="T9" s="182"/>
      <c r="U9" s="182"/>
      <c r="V9" s="182"/>
      <c r="W9" s="206">
        <f>SUM($L$5:$L$14)</f>
        <v>1</v>
      </c>
      <c r="X9" s="206"/>
      <c r="Y9" s="206"/>
      <c r="Z9" s="206">
        <f>SUM($J$5:$J$15)</f>
        <v>5</v>
      </c>
      <c r="AA9" s="206"/>
      <c r="AB9" s="206"/>
      <c r="AC9" s="204">
        <f>W9-Z9</f>
        <v>-4</v>
      </c>
      <c r="AD9" s="180">
        <f>RANK(AE9,$AE$5:$AE$14)</f>
        <v>4</v>
      </c>
      <c r="AE9" s="181">
        <f>10000*S9+100*AC9+W9</f>
        <v>-399</v>
      </c>
    </row>
    <row r="10" spans="1:31" ht="17.100000000000001" customHeight="1" x14ac:dyDescent="0.2">
      <c r="A10" s="197"/>
      <c r="B10" s="185"/>
      <c r="C10" s="186"/>
      <c r="D10" s="56" t="str">
        <f>IF(J5="","",L6)</f>
        <v/>
      </c>
      <c r="E10" s="54" t="s">
        <v>6</v>
      </c>
      <c r="F10" s="57" t="str">
        <f>IF(J5="","",J6)</f>
        <v/>
      </c>
      <c r="G10" s="56">
        <f>IF(J7="","",L8)</f>
        <v>1</v>
      </c>
      <c r="H10" s="54" t="s">
        <v>6</v>
      </c>
      <c r="I10" s="57">
        <f>IF(J7="","",J8)</f>
        <v>3</v>
      </c>
      <c r="J10" s="193"/>
      <c r="K10" s="194"/>
      <c r="L10" s="195"/>
      <c r="M10" s="53">
        <f>I21</f>
        <v>0</v>
      </c>
      <c r="N10" s="54" t="s">
        <v>6</v>
      </c>
      <c r="O10" s="55">
        <f>P21</f>
        <v>2</v>
      </c>
      <c r="P10" s="53" t="str">
        <f>P37</f>
        <v/>
      </c>
      <c r="Q10" s="54" t="s">
        <v>6</v>
      </c>
      <c r="R10" s="55" t="str">
        <f>I37</f>
        <v/>
      </c>
      <c r="S10" s="182"/>
      <c r="T10" s="182"/>
      <c r="U10" s="182"/>
      <c r="V10" s="182"/>
      <c r="W10" s="206"/>
      <c r="X10" s="206"/>
      <c r="Y10" s="206"/>
      <c r="Z10" s="206"/>
      <c r="AA10" s="206"/>
      <c r="AB10" s="206"/>
      <c r="AC10" s="205"/>
      <c r="AD10" s="180"/>
      <c r="AE10" s="181"/>
    </row>
    <row r="11" spans="1:31" ht="17.100000000000001" customHeight="1" x14ac:dyDescent="0.2">
      <c r="A11" s="182">
        <v>4</v>
      </c>
      <c r="B11" s="183" t="s">
        <v>147</v>
      </c>
      <c r="C11" s="184"/>
      <c r="D11" s="187" t="str">
        <f>IF(AND(D12="",D12=F12),"",IF(D12&gt;F12,"○",IF(D12&lt;F12,"●",IF(AND(D12&gt;=0,D12=F12),"△"))))</f>
        <v/>
      </c>
      <c r="E11" s="188"/>
      <c r="F11" s="189"/>
      <c r="G11" s="187" t="str">
        <f>IF(AND(G12="",G12=I12),"",IF(G12&gt;I12,"○",IF(G12&lt;I12,"●",IF(AND(G12&gt;=0,G12=I12),"△"))))</f>
        <v/>
      </c>
      <c r="H11" s="188"/>
      <c r="I11" s="189"/>
      <c r="J11" s="187" t="str">
        <f>IF(AND(J12="",J12=L12),"",IF(J12&gt;L12,"○",IF(J12&lt;L12,"●",IF(AND(J12&gt;=0,J12=L12),"△"))))</f>
        <v>○</v>
      </c>
      <c r="K11" s="188"/>
      <c r="L11" s="189"/>
      <c r="M11" s="190"/>
      <c r="N11" s="191"/>
      <c r="O11" s="192"/>
      <c r="P11" s="187" t="str">
        <f>IF(AND(P12="",P12=R12),"",IF(P12&gt;R12,"○",IF(P12&lt;R12,"●",IF(AND(P12&gt;=0,P12=R12),"△"))))</f>
        <v>○</v>
      </c>
      <c r="Q11" s="188"/>
      <c r="R11" s="189"/>
      <c r="S11" s="182">
        <f>COUNTIF(D11:R11,"○")*3+COUNTIF(D11:R11,"△")</f>
        <v>6</v>
      </c>
      <c r="T11" s="182"/>
      <c r="U11" s="182"/>
      <c r="V11" s="182"/>
      <c r="W11" s="206">
        <f>SUM($O$5:$O$14)</f>
        <v>7</v>
      </c>
      <c r="X11" s="206"/>
      <c r="Y11" s="206"/>
      <c r="Z11" s="206">
        <f>SUM($M$5:$M$15)</f>
        <v>0</v>
      </c>
      <c r="AA11" s="206"/>
      <c r="AB11" s="206"/>
      <c r="AC11" s="204">
        <f>W11-Z11</f>
        <v>7</v>
      </c>
      <c r="AD11" s="180">
        <f>RANK(AE11,$AE$5:$AE$14)</f>
        <v>2</v>
      </c>
      <c r="AE11" s="181">
        <f>10000*S11+100*AC11+W11</f>
        <v>60707</v>
      </c>
    </row>
    <row r="12" spans="1:31" ht="17.100000000000001" customHeight="1" x14ac:dyDescent="0.2">
      <c r="A12" s="182"/>
      <c r="B12" s="185"/>
      <c r="C12" s="186"/>
      <c r="D12" s="56" t="str">
        <f>IF(M5="","",O6)</f>
        <v/>
      </c>
      <c r="E12" s="54" t="s">
        <v>6</v>
      </c>
      <c r="F12" s="57" t="str">
        <f>IF(M5="","",M6)</f>
        <v/>
      </c>
      <c r="G12" s="56" t="str">
        <f>IF(M7="","",O8)</f>
        <v/>
      </c>
      <c r="H12" s="54" t="s">
        <v>6</v>
      </c>
      <c r="I12" s="57" t="str">
        <f>IF(M7="","",M8)</f>
        <v/>
      </c>
      <c r="J12" s="56">
        <f>IF(M9="","",O10)</f>
        <v>2</v>
      </c>
      <c r="K12" s="54" t="s">
        <v>6</v>
      </c>
      <c r="L12" s="57">
        <f>IF(M9="","",M10)</f>
        <v>0</v>
      </c>
      <c r="M12" s="193"/>
      <c r="N12" s="194"/>
      <c r="O12" s="195"/>
      <c r="P12" s="53">
        <f>P27</f>
        <v>5</v>
      </c>
      <c r="Q12" s="54" t="s">
        <v>6</v>
      </c>
      <c r="R12" s="55">
        <f>I27</f>
        <v>0</v>
      </c>
      <c r="S12" s="182"/>
      <c r="T12" s="182"/>
      <c r="U12" s="182"/>
      <c r="V12" s="182"/>
      <c r="W12" s="206"/>
      <c r="X12" s="206"/>
      <c r="Y12" s="206"/>
      <c r="Z12" s="206"/>
      <c r="AA12" s="206"/>
      <c r="AB12" s="206"/>
      <c r="AC12" s="205"/>
      <c r="AD12" s="180"/>
      <c r="AE12" s="181"/>
    </row>
    <row r="13" spans="1:31" ht="17.100000000000001" customHeight="1" x14ac:dyDescent="0.2">
      <c r="A13" s="196">
        <v>5</v>
      </c>
      <c r="B13" s="183" t="s">
        <v>148</v>
      </c>
      <c r="C13" s="184"/>
      <c r="D13" s="187" t="str">
        <f>IF(AND(D14="",D14=F14),"",IF(D14&gt;F14,"○",IF(D14&lt;F14,"●",IF(AND(D14&gt;=0,D14=F14),"△"))))</f>
        <v>●</v>
      </c>
      <c r="E13" s="188"/>
      <c r="F13" s="189"/>
      <c r="G13" s="187" t="str">
        <f>IF(AND(G14="",G14=I14),"",IF(G14&gt;I14,"○",IF(G14&lt;I14,"●",IF(AND(G14&gt;=0,G14=I14),"△"))))</f>
        <v/>
      </c>
      <c r="H13" s="188"/>
      <c r="I13" s="189"/>
      <c r="J13" s="187" t="str">
        <f>IF(AND(J14="",J14=L14),"",IF(J14&gt;L14,"○",IF(J14&lt;L14,"●",IF(AND(J14&gt;=0,J14=L14),"△"))))</f>
        <v/>
      </c>
      <c r="K13" s="188"/>
      <c r="L13" s="189"/>
      <c r="M13" s="187" t="str">
        <f>IF(AND(M14="",M14=O14),"",IF(M14&gt;O14,"○",IF(M14&lt;O14,"●",IF(AND(M14&gt;=0,M14=O14),"△"))))</f>
        <v>●</v>
      </c>
      <c r="N13" s="188"/>
      <c r="O13" s="189"/>
      <c r="P13" s="190"/>
      <c r="Q13" s="191"/>
      <c r="R13" s="192"/>
      <c r="S13" s="182">
        <f>COUNTIF(D13:R13,"○")*3+COUNTIF(D13:R13,"△")</f>
        <v>0</v>
      </c>
      <c r="T13" s="182"/>
      <c r="U13" s="182"/>
      <c r="V13" s="182"/>
      <c r="W13" s="206">
        <f>SUM($R$5:$R$14)</f>
        <v>0</v>
      </c>
      <c r="X13" s="206"/>
      <c r="Y13" s="206"/>
      <c r="Z13" s="206">
        <f>SUM($P$5:$P$15)</f>
        <v>25</v>
      </c>
      <c r="AA13" s="206"/>
      <c r="AB13" s="206"/>
      <c r="AC13" s="204">
        <f>W13-Z13</f>
        <v>-25</v>
      </c>
      <c r="AD13" s="180">
        <f>RANK(AE13,$AE$5:$AE$14)</f>
        <v>5</v>
      </c>
      <c r="AE13" s="181">
        <f>10000*S13+100*AC13+W13</f>
        <v>-2500</v>
      </c>
    </row>
    <row r="14" spans="1:31" ht="17.100000000000001" customHeight="1" x14ac:dyDescent="0.2">
      <c r="A14" s="197"/>
      <c r="B14" s="185"/>
      <c r="C14" s="186"/>
      <c r="D14" s="56">
        <f>IF(P5="","",R6)</f>
        <v>0</v>
      </c>
      <c r="E14" s="54" t="s">
        <v>6</v>
      </c>
      <c r="F14" s="57">
        <f>IF(P5="","",P6)</f>
        <v>20</v>
      </c>
      <c r="G14" s="56" t="str">
        <f>IF(P7="","",R8)</f>
        <v/>
      </c>
      <c r="H14" s="54" t="s">
        <v>6</v>
      </c>
      <c r="I14" s="57" t="str">
        <f>IF(P7="","",P8)</f>
        <v/>
      </c>
      <c r="J14" s="56" t="str">
        <f>IF(P9="","",R10)</f>
        <v/>
      </c>
      <c r="K14" s="54" t="s">
        <v>6</v>
      </c>
      <c r="L14" s="57" t="str">
        <f>IF(P9="","",P10)</f>
        <v/>
      </c>
      <c r="M14" s="56">
        <f>IF(P11="","",R12)</f>
        <v>0</v>
      </c>
      <c r="N14" s="54" t="s">
        <v>6</v>
      </c>
      <c r="O14" s="57">
        <f>IF(P11="","",P12)</f>
        <v>5</v>
      </c>
      <c r="P14" s="193"/>
      <c r="Q14" s="194"/>
      <c r="R14" s="195"/>
      <c r="S14" s="182"/>
      <c r="T14" s="182"/>
      <c r="U14" s="182"/>
      <c r="V14" s="182"/>
      <c r="W14" s="206"/>
      <c r="X14" s="206"/>
      <c r="Y14" s="206"/>
      <c r="Z14" s="206"/>
      <c r="AA14" s="206"/>
      <c r="AB14" s="206"/>
      <c r="AC14" s="205"/>
      <c r="AD14" s="180"/>
      <c r="AE14" s="181"/>
    </row>
    <row r="15" spans="1:31" ht="17.100000000000001" customHeight="1" x14ac:dyDescent="0.2"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7"/>
      <c r="T15" s="37"/>
      <c r="U15" s="37"/>
      <c r="V15" s="36"/>
      <c r="W15" s="36"/>
      <c r="X15" s="36"/>
      <c r="Y15" s="36"/>
      <c r="Z15" s="36"/>
      <c r="AA15" s="36"/>
      <c r="AB15" s="36"/>
      <c r="AC15" s="38">
        <f>SUM(AC5:AC14)</f>
        <v>0</v>
      </c>
      <c r="AD15" s="33"/>
      <c r="AE15" s="33"/>
    </row>
    <row r="16" spans="1:31" ht="17.100000000000001" customHeight="1" x14ac:dyDescent="0.2">
      <c r="B16" s="207"/>
      <c r="C16" s="207"/>
      <c r="D16" s="207"/>
      <c r="E16" s="207"/>
      <c r="F16" s="207"/>
      <c r="G16" s="207"/>
      <c r="H16" s="207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7"/>
      <c r="T16" s="37"/>
      <c r="U16" s="37"/>
      <c r="V16" s="36"/>
      <c r="W16" s="36"/>
      <c r="X16" s="36"/>
      <c r="Y16" s="36"/>
      <c r="Z16" s="36"/>
      <c r="AA16" s="36"/>
      <c r="AB16" s="36"/>
      <c r="AC16" s="36"/>
      <c r="AD16" s="33"/>
      <c r="AE16" s="33"/>
    </row>
    <row r="17" spans="1:31" ht="17.100000000000001" customHeight="1" x14ac:dyDescent="0.2">
      <c r="A17" s="208" t="s">
        <v>0</v>
      </c>
      <c r="B17" s="210" t="str">
        <f>F2</f>
        <v>2月1日(日)</v>
      </c>
      <c r="C17" s="211"/>
      <c r="D17" s="214" t="str">
        <f>B3</f>
        <v>Ｇ</v>
      </c>
      <c r="E17" s="215"/>
      <c r="F17" s="215" t="s">
        <v>2</v>
      </c>
      <c r="G17" s="215"/>
      <c r="H17" s="215"/>
      <c r="I17" s="215" t="s">
        <v>9</v>
      </c>
      <c r="J17" s="215"/>
      <c r="K17" s="215"/>
      <c r="L17" s="215" t="s">
        <v>166</v>
      </c>
      <c r="M17" s="215"/>
      <c r="N17" s="215"/>
      <c r="O17" s="215"/>
      <c r="P17" s="215"/>
      <c r="Q17" s="215"/>
      <c r="R17" s="215"/>
      <c r="S17" s="215"/>
      <c r="T17" s="215"/>
      <c r="U17" s="215"/>
      <c r="V17" s="184"/>
      <c r="W17" s="174" t="s">
        <v>10</v>
      </c>
      <c r="X17" s="175"/>
      <c r="Y17" s="175"/>
      <c r="Z17" s="175"/>
      <c r="AA17" s="176"/>
      <c r="AB17" s="182" t="s">
        <v>122</v>
      </c>
      <c r="AC17" s="182"/>
      <c r="AD17" s="182"/>
      <c r="AE17" s="37"/>
    </row>
    <row r="18" spans="1:31" ht="17.100000000000001" customHeight="1" x14ac:dyDescent="0.2">
      <c r="A18" s="209"/>
      <c r="B18" s="212"/>
      <c r="C18" s="213"/>
      <c r="D18" s="185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186"/>
      <c r="W18" s="177"/>
      <c r="X18" s="178"/>
      <c r="Y18" s="178"/>
      <c r="Z18" s="178"/>
      <c r="AA18" s="179"/>
      <c r="AB18" s="182"/>
      <c r="AC18" s="182"/>
      <c r="AD18" s="182"/>
      <c r="AE18" s="37"/>
    </row>
    <row r="19" spans="1:31" ht="17.100000000000001" customHeight="1" x14ac:dyDescent="0.25">
      <c r="A19" s="217">
        <v>1</v>
      </c>
      <c r="B19" s="219">
        <v>0.4375</v>
      </c>
      <c r="C19" s="220"/>
      <c r="D19" s="223" t="str">
        <f>B5</f>
        <v>FantasistaFC</v>
      </c>
      <c r="E19" s="224"/>
      <c r="F19" s="224"/>
      <c r="G19" s="224"/>
      <c r="H19" s="225"/>
      <c r="I19" s="229">
        <f>IF(L19:L20="","",(L19+L20))</f>
        <v>5</v>
      </c>
      <c r="J19" s="230"/>
      <c r="K19" s="233" t="s">
        <v>7</v>
      </c>
      <c r="L19" s="62">
        <v>0</v>
      </c>
      <c r="M19" s="63" t="s">
        <v>6</v>
      </c>
      <c r="N19" s="62">
        <v>0</v>
      </c>
      <c r="O19" s="235" t="s">
        <v>8</v>
      </c>
      <c r="P19" s="230">
        <f>IF(N19:N20="","",(N19+N20))</f>
        <v>0</v>
      </c>
      <c r="Q19" s="237"/>
      <c r="R19" s="223" t="str">
        <f>B7</f>
        <v>八ヶ岳グランデ</v>
      </c>
      <c r="S19" s="224"/>
      <c r="T19" s="224"/>
      <c r="U19" s="224"/>
      <c r="V19" s="225"/>
      <c r="W19" s="241" t="str">
        <f>B11</f>
        <v>玉穂FC</v>
      </c>
      <c r="X19" s="242"/>
      <c r="Y19" s="242"/>
      <c r="Z19" s="242"/>
      <c r="AA19" s="243"/>
      <c r="AB19" s="241" t="str">
        <f>B13</f>
        <v>FCラーゴグリーン</v>
      </c>
      <c r="AC19" s="242"/>
      <c r="AD19" s="243"/>
      <c r="AE19" s="37"/>
    </row>
    <row r="20" spans="1:31" ht="17.100000000000001" customHeight="1" x14ac:dyDescent="0.25">
      <c r="A20" s="218"/>
      <c r="B20" s="221"/>
      <c r="C20" s="222"/>
      <c r="D20" s="226"/>
      <c r="E20" s="227"/>
      <c r="F20" s="227"/>
      <c r="G20" s="227"/>
      <c r="H20" s="228"/>
      <c r="I20" s="231"/>
      <c r="J20" s="232"/>
      <c r="K20" s="234"/>
      <c r="L20" s="64">
        <v>5</v>
      </c>
      <c r="M20" s="65" t="s">
        <v>6</v>
      </c>
      <c r="N20" s="64">
        <v>0</v>
      </c>
      <c r="O20" s="236"/>
      <c r="P20" s="232"/>
      <c r="Q20" s="238"/>
      <c r="R20" s="226"/>
      <c r="S20" s="227"/>
      <c r="T20" s="227"/>
      <c r="U20" s="227"/>
      <c r="V20" s="228"/>
      <c r="W20" s="244"/>
      <c r="X20" s="245"/>
      <c r="Y20" s="245"/>
      <c r="Z20" s="245"/>
      <c r="AA20" s="246"/>
      <c r="AB20" s="244"/>
      <c r="AC20" s="245"/>
      <c r="AD20" s="246"/>
      <c r="AE20" s="37"/>
    </row>
    <row r="21" spans="1:31" ht="17.100000000000001" customHeight="1" x14ac:dyDescent="0.25">
      <c r="A21" s="217">
        <v>2</v>
      </c>
      <c r="B21" s="219">
        <v>0.47916666666666669</v>
      </c>
      <c r="C21" s="220"/>
      <c r="D21" s="223" t="str">
        <f>B9</f>
        <v>甲府相川JFC</v>
      </c>
      <c r="E21" s="224"/>
      <c r="F21" s="224"/>
      <c r="G21" s="224"/>
      <c r="H21" s="225"/>
      <c r="I21" s="229">
        <f>IF(L21:L22="","",(L21+L22))</f>
        <v>0</v>
      </c>
      <c r="J21" s="230"/>
      <c r="K21" s="233" t="s">
        <v>7</v>
      </c>
      <c r="L21" s="62">
        <v>0</v>
      </c>
      <c r="M21" s="63" t="s">
        <v>6</v>
      </c>
      <c r="N21" s="62">
        <v>1</v>
      </c>
      <c r="O21" s="235" t="s">
        <v>8</v>
      </c>
      <c r="P21" s="230">
        <f>IF(N21:N22="","",(N21+N22))</f>
        <v>2</v>
      </c>
      <c r="Q21" s="237"/>
      <c r="R21" s="223" t="str">
        <f>B11</f>
        <v>玉穂FC</v>
      </c>
      <c r="S21" s="224"/>
      <c r="T21" s="224"/>
      <c r="U21" s="224"/>
      <c r="V21" s="225"/>
      <c r="W21" s="257" t="str">
        <f>B5</f>
        <v>FantasistaFC</v>
      </c>
      <c r="X21" s="242"/>
      <c r="Y21" s="242"/>
      <c r="Z21" s="242"/>
      <c r="AA21" s="243"/>
      <c r="AB21" s="241" t="str">
        <f>B7</f>
        <v>八ヶ岳グランデ</v>
      </c>
      <c r="AC21" s="242"/>
      <c r="AD21" s="243"/>
      <c r="AE21" s="37"/>
    </row>
    <row r="22" spans="1:31" ht="17.100000000000001" customHeight="1" x14ac:dyDescent="0.25">
      <c r="A22" s="218"/>
      <c r="B22" s="221"/>
      <c r="C22" s="222"/>
      <c r="D22" s="226"/>
      <c r="E22" s="227"/>
      <c r="F22" s="227"/>
      <c r="G22" s="227"/>
      <c r="H22" s="228"/>
      <c r="I22" s="231"/>
      <c r="J22" s="232"/>
      <c r="K22" s="234"/>
      <c r="L22" s="64">
        <v>0</v>
      </c>
      <c r="M22" s="65" t="s">
        <v>6</v>
      </c>
      <c r="N22" s="64">
        <v>1</v>
      </c>
      <c r="O22" s="236"/>
      <c r="P22" s="232"/>
      <c r="Q22" s="238"/>
      <c r="R22" s="226"/>
      <c r="S22" s="227"/>
      <c r="T22" s="227"/>
      <c r="U22" s="227"/>
      <c r="V22" s="228"/>
      <c r="W22" s="244"/>
      <c r="X22" s="245"/>
      <c r="Y22" s="245"/>
      <c r="Z22" s="245"/>
      <c r="AA22" s="246"/>
      <c r="AB22" s="244"/>
      <c r="AC22" s="245"/>
      <c r="AD22" s="246"/>
      <c r="AE22" s="37"/>
    </row>
    <row r="23" spans="1:31" ht="17.100000000000001" customHeight="1" x14ac:dyDescent="0.25">
      <c r="A23" s="217">
        <v>3</v>
      </c>
      <c r="B23" s="219">
        <v>0.52083333333333337</v>
      </c>
      <c r="C23" s="220"/>
      <c r="D23" s="223" t="str">
        <f>B13</f>
        <v>FCラーゴグリーン</v>
      </c>
      <c r="E23" s="224"/>
      <c r="F23" s="224"/>
      <c r="G23" s="224"/>
      <c r="H23" s="225"/>
      <c r="I23" s="229">
        <f>IF(L23:L24="","",(L23+L24))</f>
        <v>0</v>
      </c>
      <c r="J23" s="230"/>
      <c r="K23" s="239" t="s">
        <v>7</v>
      </c>
      <c r="L23" s="63">
        <v>0</v>
      </c>
      <c r="M23" s="63" t="s">
        <v>6</v>
      </c>
      <c r="N23" s="63">
        <v>12</v>
      </c>
      <c r="O23" s="239" t="s">
        <v>8</v>
      </c>
      <c r="P23" s="230">
        <f>IF(N23:N24="","",(N23+N24))</f>
        <v>20</v>
      </c>
      <c r="Q23" s="237"/>
      <c r="R23" s="223" t="str">
        <f>B5</f>
        <v>FantasistaFC</v>
      </c>
      <c r="S23" s="224"/>
      <c r="T23" s="224"/>
      <c r="U23" s="224"/>
      <c r="V23" s="225"/>
      <c r="W23" s="241" t="str">
        <f>B9</f>
        <v>甲府相川JFC</v>
      </c>
      <c r="X23" s="242"/>
      <c r="Y23" s="242"/>
      <c r="Z23" s="242"/>
      <c r="AA23" s="243"/>
      <c r="AB23" s="241" t="str">
        <f>B11</f>
        <v>玉穂FC</v>
      </c>
      <c r="AC23" s="242"/>
      <c r="AD23" s="243"/>
      <c r="AE23" s="37"/>
    </row>
    <row r="24" spans="1:31" ht="17.100000000000001" customHeight="1" x14ac:dyDescent="0.25">
      <c r="A24" s="218"/>
      <c r="B24" s="221"/>
      <c r="C24" s="222"/>
      <c r="D24" s="226"/>
      <c r="E24" s="227"/>
      <c r="F24" s="227"/>
      <c r="G24" s="227"/>
      <c r="H24" s="228"/>
      <c r="I24" s="231"/>
      <c r="J24" s="232"/>
      <c r="K24" s="240"/>
      <c r="L24" s="65">
        <v>0</v>
      </c>
      <c r="M24" s="65" t="s">
        <v>6</v>
      </c>
      <c r="N24" s="65">
        <v>8</v>
      </c>
      <c r="O24" s="240"/>
      <c r="P24" s="232"/>
      <c r="Q24" s="238"/>
      <c r="R24" s="226"/>
      <c r="S24" s="227"/>
      <c r="T24" s="227"/>
      <c r="U24" s="227"/>
      <c r="V24" s="228"/>
      <c r="W24" s="244"/>
      <c r="X24" s="245"/>
      <c r="Y24" s="245"/>
      <c r="Z24" s="245"/>
      <c r="AA24" s="246"/>
      <c r="AB24" s="244"/>
      <c r="AC24" s="245"/>
      <c r="AD24" s="246"/>
      <c r="AE24" s="37"/>
    </row>
    <row r="25" spans="1:31" ht="17.100000000000001" customHeight="1" x14ac:dyDescent="0.25">
      <c r="A25" s="217">
        <v>4</v>
      </c>
      <c r="B25" s="219">
        <v>0.5625</v>
      </c>
      <c r="C25" s="220"/>
      <c r="D25" s="223" t="str">
        <f>B7</f>
        <v>八ヶ岳グランデ</v>
      </c>
      <c r="E25" s="224"/>
      <c r="F25" s="224"/>
      <c r="G25" s="224"/>
      <c r="H25" s="225"/>
      <c r="I25" s="229">
        <f>IF(L25:L26="","",(L25+L26))</f>
        <v>3</v>
      </c>
      <c r="J25" s="230"/>
      <c r="K25" s="239" t="s">
        <v>7</v>
      </c>
      <c r="L25" s="63">
        <v>2</v>
      </c>
      <c r="M25" s="63" t="s">
        <v>6</v>
      </c>
      <c r="N25" s="63">
        <v>0</v>
      </c>
      <c r="O25" s="239" t="s">
        <v>8</v>
      </c>
      <c r="P25" s="230">
        <f>IF(N25:N26="","",(N25+N26))</f>
        <v>1</v>
      </c>
      <c r="Q25" s="237"/>
      <c r="R25" s="223" t="str">
        <f>B9</f>
        <v>甲府相川JFC</v>
      </c>
      <c r="S25" s="224"/>
      <c r="T25" s="224"/>
      <c r="U25" s="224"/>
      <c r="V25" s="225"/>
      <c r="W25" s="241" t="str">
        <f>B13</f>
        <v>FCラーゴグリーン</v>
      </c>
      <c r="X25" s="242"/>
      <c r="Y25" s="242"/>
      <c r="Z25" s="242"/>
      <c r="AA25" s="243"/>
      <c r="AB25" s="241" t="str">
        <f>B5</f>
        <v>FantasistaFC</v>
      </c>
      <c r="AC25" s="242"/>
      <c r="AD25" s="243"/>
      <c r="AE25" s="37"/>
    </row>
    <row r="26" spans="1:31" ht="17.100000000000001" customHeight="1" x14ac:dyDescent="0.25">
      <c r="A26" s="218"/>
      <c r="B26" s="221"/>
      <c r="C26" s="222"/>
      <c r="D26" s="226"/>
      <c r="E26" s="227"/>
      <c r="F26" s="227"/>
      <c r="G26" s="227"/>
      <c r="H26" s="228"/>
      <c r="I26" s="231"/>
      <c r="J26" s="232"/>
      <c r="K26" s="240"/>
      <c r="L26" s="65">
        <v>1</v>
      </c>
      <c r="M26" s="65" t="s">
        <v>6</v>
      </c>
      <c r="N26" s="65">
        <v>1</v>
      </c>
      <c r="O26" s="240"/>
      <c r="P26" s="232"/>
      <c r="Q26" s="238"/>
      <c r="R26" s="226"/>
      <c r="S26" s="227"/>
      <c r="T26" s="227"/>
      <c r="U26" s="227"/>
      <c r="V26" s="228"/>
      <c r="W26" s="244"/>
      <c r="X26" s="245"/>
      <c r="Y26" s="245"/>
      <c r="Z26" s="245"/>
      <c r="AA26" s="246"/>
      <c r="AB26" s="244"/>
      <c r="AC26" s="245"/>
      <c r="AD26" s="246"/>
      <c r="AE26" s="37"/>
    </row>
    <row r="27" spans="1:31" ht="17.100000000000001" customHeight="1" x14ac:dyDescent="0.25">
      <c r="A27" s="217">
        <v>5</v>
      </c>
      <c r="B27" s="219">
        <v>0.61111111111111116</v>
      </c>
      <c r="C27" s="220"/>
      <c r="D27" s="223" t="str">
        <f>B13</f>
        <v>FCラーゴグリーン</v>
      </c>
      <c r="E27" s="224"/>
      <c r="F27" s="224"/>
      <c r="G27" s="224"/>
      <c r="H27" s="225"/>
      <c r="I27" s="229">
        <f>IF(L27:L28="","",(L27+L28))</f>
        <v>0</v>
      </c>
      <c r="J27" s="230"/>
      <c r="K27" s="233" t="s">
        <v>7</v>
      </c>
      <c r="L27" s="62">
        <v>0</v>
      </c>
      <c r="M27" s="63" t="s">
        <v>6</v>
      </c>
      <c r="N27" s="62">
        <v>1</v>
      </c>
      <c r="O27" s="235" t="s">
        <v>8</v>
      </c>
      <c r="P27" s="230">
        <f>IF(N27:N28="","",(N27+N28))</f>
        <v>5</v>
      </c>
      <c r="Q27" s="237"/>
      <c r="R27" s="223" t="str">
        <f>B11</f>
        <v>玉穂FC</v>
      </c>
      <c r="S27" s="224"/>
      <c r="T27" s="224"/>
      <c r="U27" s="224"/>
      <c r="V27" s="225"/>
      <c r="W27" s="241" t="str">
        <f>B7</f>
        <v>八ヶ岳グランデ</v>
      </c>
      <c r="X27" s="242"/>
      <c r="Y27" s="242"/>
      <c r="Z27" s="242"/>
      <c r="AA27" s="243"/>
      <c r="AB27" s="241" t="str">
        <f>B9</f>
        <v>甲府相川JFC</v>
      </c>
      <c r="AC27" s="242"/>
      <c r="AD27" s="243"/>
      <c r="AE27" s="37"/>
    </row>
    <row r="28" spans="1:31" ht="17.100000000000001" customHeight="1" x14ac:dyDescent="0.25">
      <c r="A28" s="218"/>
      <c r="B28" s="221"/>
      <c r="C28" s="222"/>
      <c r="D28" s="226"/>
      <c r="E28" s="227"/>
      <c r="F28" s="227"/>
      <c r="G28" s="227"/>
      <c r="H28" s="228"/>
      <c r="I28" s="231"/>
      <c r="J28" s="232"/>
      <c r="K28" s="234"/>
      <c r="L28" s="64">
        <v>0</v>
      </c>
      <c r="M28" s="65" t="s">
        <v>6</v>
      </c>
      <c r="N28" s="64">
        <v>4</v>
      </c>
      <c r="O28" s="236"/>
      <c r="P28" s="232"/>
      <c r="Q28" s="238"/>
      <c r="R28" s="226"/>
      <c r="S28" s="227"/>
      <c r="T28" s="227"/>
      <c r="U28" s="227"/>
      <c r="V28" s="228"/>
      <c r="W28" s="244"/>
      <c r="X28" s="245"/>
      <c r="Y28" s="245"/>
      <c r="Z28" s="245"/>
      <c r="AA28" s="246"/>
      <c r="AB28" s="244"/>
      <c r="AC28" s="245"/>
      <c r="AD28" s="246"/>
      <c r="AE28" s="37"/>
    </row>
    <row r="29" spans="1:31" ht="8.25" customHeight="1" x14ac:dyDescent="0.2">
      <c r="A29" s="39"/>
      <c r="B29" s="175"/>
      <c r="C29" s="175"/>
      <c r="D29" s="175"/>
      <c r="E29" s="175"/>
      <c r="F29" s="175"/>
      <c r="G29" s="175"/>
      <c r="H29" s="175"/>
      <c r="I29" s="40"/>
      <c r="K29" s="39"/>
      <c r="M29" s="41"/>
      <c r="O29" s="39"/>
      <c r="P29" s="40"/>
      <c r="R29" s="42"/>
      <c r="S29" s="42"/>
      <c r="T29" s="42"/>
      <c r="U29" s="42"/>
      <c r="V29" s="42"/>
    </row>
    <row r="30" spans="1:31" ht="8.25" customHeight="1" x14ac:dyDescent="0.2">
      <c r="B30" s="178"/>
      <c r="C30" s="178"/>
      <c r="D30" s="178"/>
      <c r="E30" s="178"/>
      <c r="F30" s="178"/>
      <c r="G30" s="178"/>
      <c r="H30" s="178"/>
    </row>
    <row r="31" spans="1:31" ht="17.100000000000001" customHeight="1" x14ac:dyDescent="0.2">
      <c r="A31" s="247" t="s">
        <v>0</v>
      </c>
      <c r="B31" s="210" t="str">
        <f>K2</f>
        <v>2月15日(日)</v>
      </c>
      <c r="C31" s="176"/>
      <c r="D31" s="214" t="str">
        <f>D17</f>
        <v>Ｇ</v>
      </c>
      <c r="E31" s="215"/>
      <c r="F31" s="215" t="s">
        <v>2</v>
      </c>
      <c r="G31" s="215"/>
      <c r="H31" s="215"/>
      <c r="I31" s="215" t="s">
        <v>1</v>
      </c>
      <c r="J31" s="215"/>
      <c r="K31" s="215"/>
      <c r="L31" s="248" t="s">
        <v>214</v>
      </c>
      <c r="M31" s="248"/>
      <c r="N31" s="248"/>
      <c r="O31" s="248"/>
      <c r="P31" s="248"/>
      <c r="Q31" s="248"/>
      <c r="R31" s="248"/>
      <c r="S31" s="248"/>
      <c r="T31" s="248"/>
      <c r="U31" s="248"/>
      <c r="V31" s="249"/>
      <c r="W31" s="182" t="str">
        <f>W17</f>
        <v>主審</v>
      </c>
      <c r="X31" s="182"/>
      <c r="Y31" s="247"/>
      <c r="Z31" s="247"/>
      <c r="AA31" s="247"/>
      <c r="AB31" s="182" t="str">
        <f>AB17</f>
        <v>補助審</v>
      </c>
      <c r="AC31" s="182"/>
      <c r="AD31" s="182"/>
      <c r="AE31" s="37"/>
    </row>
    <row r="32" spans="1:31" ht="17.100000000000001" customHeight="1" x14ac:dyDescent="0.2">
      <c r="A32" s="247"/>
      <c r="B32" s="177"/>
      <c r="C32" s="179"/>
      <c r="D32" s="185"/>
      <c r="E32" s="216"/>
      <c r="F32" s="216"/>
      <c r="G32" s="216"/>
      <c r="H32" s="216"/>
      <c r="I32" s="216"/>
      <c r="J32" s="216"/>
      <c r="K32" s="216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1"/>
      <c r="W32" s="182"/>
      <c r="X32" s="182"/>
      <c r="Y32" s="247"/>
      <c r="Z32" s="247"/>
      <c r="AA32" s="247"/>
      <c r="AB32" s="182"/>
      <c r="AC32" s="182"/>
      <c r="AD32" s="182"/>
      <c r="AE32" s="37"/>
    </row>
    <row r="33" spans="1:31" ht="17.100000000000001" customHeight="1" x14ac:dyDescent="0.25">
      <c r="A33" s="252">
        <v>1</v>
      </c>
      <c r="B33" s="219">
        <v>0.41666666666666669</v>
      </c>
      <c r="C33" s="220"/>
      <c r="D33" s="253" t="str">
        <f>B5</f>
        <v>FantasistaFC</v>
      </c>
      <c r="E33" s="253"/>
      <c r="F33" s="253"/>
      <c r="G33" s="253"/>
      <c r="H33" s="253"/>
      <c r="I33" s="229" t="str">
        <f>IF(L33:L34="","",(L33+L34))</f>
        <v/>
      </c>
      <c r="J33" s="230"/>
      <c r="K33" s="233" t="s">
        <v>7</v>
      </c>
      <c r="L33" s="62"/>
      <c r="M33" s="63" t="s">
        <v>6</v>
      </c>
      <c r="N33" s="62"/>
      <c r="O33" s="235" t="s">
        <v>8</v>
      </c>
      <c r="P33" s="230" t="str">
        <f>IF(N33:N34="","",(N33+N34))</f>
        <v/>
      </c>
      <c r="Q33" s="237"/>
      <c r="R33" s="253" t="str">
        <f>B9</f>
        <v>甲府相川JFC</v>
      </c>
      <c r="S33" s="253"/>
      <c r="T33" s="253"/>
      <c r="U33" s="253"/>
      <c r="V33" s="253"/>
      <c r="W33" s="255" t="str">
        <f>B7</f>
        <v>八ヶ岳グランデ</v>
      </c>
      <c r="X33" s="255"/>
      <c r="Y33" s="256"/>
      <c r="Z33" s="256"/>
      <c r="AA33" s="256"/>
      <c r="AB33" s="255" t="str">
        <f>B13</f>
        <v>FCラーゴグリーン</v>
      </c>
      <c r="AC33" s="255"/>
      <c r="AD33" s="255"/>
      <c r="AE33" s="37"/>
    </row>
    <row r="34" spans="1:31" ht="17.100000000000001" customHeight="1" x14ac:dyDescent="0.25">
      <c r="A34" s="252"/>
      <c r="B34" s="221"/>
      <c r="C34" s="222"/>
      <c r="D34" s="254"/>
      <c r="E34" s="254"/>
      <c r="F34" s="254"/>
      <c r="G34" s="254"/>
      <c r="H34" s="254"/>
      <c r="I34" s="231"/>
      <c r="J34" s="232"/>
      <c r="K34" s="234"/>
      <c r="L34" s="64"/>
      <c r="M34" s="65" t="s">
        <v>6</v>
      </c>
      <c r="N34" s="64"/>
      <c r="O34" s="236"/>
      <c r="P34" s="232"/>
      <c r="Q34" s="238"/>
      <c r="R34" s="254"/>
      <c r="S34" s="254"/>
      <c r="T34" s="254"/>
      <c r="U34" s="254"/>
      <c r="V34" s="254"/>
      <c r="W34" s="255"/>
      <c r="X34" s="255"/>
      <c r="Y34" s="256"/>
      <c r="Z34" s="256"/>
      <c r="AA34" s="256"/>
      <c r="AB34" s="255"/>
      <c r="AC34" s="255"/>
      <c r="AD34" s="255"/>
      <c r="AE34" s="37"/>
    </row>
    <row r="35" spans="1:31" ht="17.100000000000001" customHeight="1" x14ac:dyDescent="0.25">
      <c r="A35" s="252">
        <v>2</v>
      </c>
      <c r="B35" s="219">
        <v>0.45833333333333331</v>
      </c>
      <c r="C35" s="220"/>
      <c r="D35" s="254" t="str">
        <f>B11</f>
        <v>玉穂FC</v>
      </c>
      <c r="E35" s="254"/>
      <c r="F35" s="254"/>
      <c r="G35" s="254"/>
      <c r="H35" s="254"/>
      <c r="I35" s="229" t="str">
        <f>IF(L35:L36="","",(L35+L36))</f>
        <v/>
      </c>
      <c r="J35" s="230"/>
      <c r="K35" s="233" t="s">
        <v>7</v>
      </c>
      <c r="L35" s="62"/>
      <c r="M35" s="63" t="s">
        <v>6</v>
      </c>
      <c r="N35" s="62"/>
      <c r="O35" s="235" t="s">
        <v>8</v>
      </c>
      <c r="P35" s="230" t="str">
        <f>IF(N35:N36="","",(N35+N36))</f>
        <v/>
      </c>
      <c r="Q35" s="237"/>
      <c r="R35" s="254" t="str">
        <f>B7</f>
        <v>八ヶ岳グランデ</v>
      </c>
      <c r="S35" s="254"/>
      <c r="T35" s="254"/>
      <c r="U35" s="254"/>
      <c r="V35" s="254"/>
      <c r="W35" s="255" t="str">
        <f>B9</f>
        <v>甲府相川JFC</v>
      </c>
      <c r="X35" s="255"/>
      <c r="Y35" s="256"/>
      <c r="Z35" s="256"/>
      <c r="AA35" s="256"/>
      <c r="AB35" s="255" t="str">
        <f>D33</f>
        <v>FantasistaFC</v>
      </c>
      <c r="AC35" s="255"/>
      <c r="AD35" s="255"/>
      <c r="AE35" s="37"/>
    </row>
    <row r="36" spans="1:31" ht="17.100000000000001" customHeight="1" x14ac:dyDescent="0.25">
      <c r="A36" s="252"/>
      <c r="B36" s="221"/>
      <c r="C36" s="222"/>
      <c r="D36" s="254"/>
      <c r="E36" s="254"/>
      <c r="F36" s="254"/>
      <c r="G36" s="254"/>
      <c r="H36" s="254"/>
      <c r="I36" s="231"/>
      <c r="J36" s="232"/>
      <c r="K36" s="234"/>
      <c r="L36" s="64"/>
      <c r="M36" s="65" t="s">
        <v>6</v>
      </c>
      <c r="N36" s="64"/>
      <c r="O36" s="236"/>
      <c r="P36" s="232"/>
      <c r="Q36" s="238"/>
      <c r="R36" s="254"/>
      <c r="S36" s="254"/>
      <c r="T36" s="254"/>
      <c r="U36" s="254"/>
      <c r="V36" s="254"/>
      <c r="W36" s="255"/>
      <c r="X36" s="255"/>
      <c r="Y36" s="256"/>
      <c r="Z36" s="256"/>
      <c r="AA36" s="256"/>
      <c r="AB36" s="255"/>
      <c r="AC36" s="255"/>
      <c r="AD36" s="255"/>
      <c r="AE36" s="37"/>
    </row>
    <row r="37" spans="1:31" ht="17.100000000000001" customHeight="1" x14ac:dyDescent="0.25">
      <c r="A37" s="252">
        <v>3</v>
      </c>
      <c r="B37" s="219">
        <v>0.5</v>
      </c>
      <c r="C37" s="220"/>
      <c r="D37" s="254" t="str">
        <f>B13</f>
        <v>FCラーゴグリーン</v>
      </c>
      <c r="E37" s="254"/>
      <c r="F37" s="254"/>
      <c r="G37" s="254"/>
      <c r="H37" s="254"/>
      <c r="I37" s="229" t="str">
        <f>IF(L37:L38="","",(L37+L38))</f>
        <v/>
      </c>
      <c r="J37" s="230"/>
      <c r="K37" s="239" t="s">
        <v>7</v>
      </c>
      <c r="L37" s="63"/>
      <c r="M37" s="63" t="s">
        <v>6</v>
      </c>
      <c r="N37" s="63"/>
      <c r="O37" s="239" t="s">
        <v>8</v>
      </c>
      <c r="P37" s="230" t="str">
        <f>IF(N37:N38="","",(N37+N38))</f>
        <v/>
      </c>
      <c r="Q37" s="237"/>
      <c r="R37" s="254" t="str">
        <f>B9</f>
        <v>甲府相川JFC</v>
      </c>
      <c r="S37" s="254"/>
      <c r="T37" s="254"/>
      <c r="U37" s="254"/>
      <c r="V37" s="254"/>
      <c r="W37" s="255" t="str">
        <f>D35</f>
        <v>玉穂FC</v>
      </c>
      <c r="X37" s="255"/>
      <c r="Y37" s="256"/>
      <c r="Z37" s="256"/>
      <c r="AA37" s="256"/>
      <c r="AB37" s="255" t="str">
        <f>B7</f>
        <v>八ヶ岳グランデ</v>
      </c>
      <c r="AC37" s="255"/>
      <c r="AD37" s="255"/>
    </row>
    <row r="38" spans="1:31" ht="17.100000000000001" customHeight="1" x14ac:dyDescent="0.25">
      <c r="A38" s="252"/>
      <c r="B38" s="221"/>
      <c r="C38" s="222"/>
      <c r="D38" s="254"/>
      <c r="E38" s="254"/>
      <c r="F38" s="254"/>
      <c r="G38" s="254"/>
      <c r="H38" s="254"/>
      <c r="I38" s="231"/>
      <c r="J38" s="232"/>
      <c r="K38" s="240"/>
      <c r="L38" s="65"/>
      <c r="M38" s="65" t="s">
        <v>6</v>
      </c>
      <c r="N38" s="65"/>
      <c r="O38" s="240"/>
      <c r="P38" s="232"/>
      <c r="Q38" s="238"/>
      <c r="R38" s="254"/>
      <c r="S38" s="254"/>
      <c r="T38" s="254"/>
      <c r="U38" s="254"/>
      <c r="V38" s="254"/>
      <c r="W38" s="255"/>
      <c r="X38" s="255"/>
      <c r="Y38" s="256"/>
      <c r="Z38" s="256"/>
      <c r="AA38" s="256"/>
      <c r="AB38" s="255"/>
      <c r="AC38" s="255"/>
      <c r="AD38" s="255"/>
    </row>
    <row r="39" spans="1:31" ht="17.100000000000001" customHeight="1" x14ac:dyDescent="0.25">
      <c r="A39" s="252">
        <v>4</v>
      </c>
      <c r="B39" s="219">
        <v>0.54166666666666663</v>
      </c>
      <c r="C39" s="220"/>
      <c r="D39" s="254" t="str">
        <f>B5</f>
        <v>FantasistaFC</v>
      </c>
      <c r="E39" s="254"/>
      <c r="F39" s="254"/>
      <c r="G39" s="254"/>
      <c r="H39" s="254"/>
      <c r="I39" s="229" t="str">
        <f>IF(L39:L40="","",(L39+L40))</f>
        <v/>
      </c>
      <c r="J39" s="230"/>
      <c r="K39" s="239" t="s">
        <v>7</v>
      </c>
      <c r="L39" s="66"/>
      <c r="M39" s="66" t="s">
        <v>6</v>
      </c>
      <c r="N39" s="66"/>
      <c r="O39" s="239" t="s">
        <v>8</v>
      </c>
      <c r="P39" s="230" t="str">
        <f>IF(N39:N40="","",(N39+N40))</f>
        <v/>
      </c>
      <c r="Q39" s="237"/>
      <c r="R39" s="254" t="str">
        <f>B11</f>
        <v>玉穂FC</v>
      </c>
      <c r="S39" s="254"/>
      <c r="T39" s="254"/>
      <c r="U39" s="254"/>
      <c r="V39" s="254"/>
      <c r="W39" s="255" t="str">
        <f>B13</f>
        <v>FCラーゴグリーン</v>
      </c>
      <c r="X39" s="255"/>
      <c r="Y39" s="256"/>
      <c r="Z39" s="256"/>
      <c r="AA39" s="256"/>
      <c r="AB39" s="255" t="str">
        <f>B9</f>
        <v>甲府相川JFC</v>
      </c>
      <c r="AC39" s="255"/>
      <c r="AD39" s="255"/>
      <c r="AE39" s="37"/>
    </row>
    <row r="40" spans="1:31" ht="17.100000000000001" customHeight="1" x14ac:dyDescent="0.25">
      <c r="A40" s="252"/>
      <c r="B40" s="221"/>
      <c r="C40" s="222"/>
      <c r="D40" s="254"/>
      <c r="E40" s="254"/>
      <c r="F40" s="254"/>
      <c r="G40" s="254"/>
      <c r="H40" s="254"/>
      <c r="I40" s="231"/>
      <c r="J40" s="232"/>
      <c r="K40" s="240"/>
      <c r="L40" s="65"/>
      <c r="M40" s="65" t="s">
        <v>6</v>
      </c>
      <c r="N40" s="65"/>
      <c r="O40" s="240"/>
      <c r="P40" s="232"/>
      <c r="Q40" s="238"/>
      <c r="R40" s="254"/>
      <c r="S40" s="254"/>
      <c r="T40" s="254"/>
      <c r="U40" s="254"/>
      <c r="V40" s="254"/>
      <c r="W40" s="255"/>
      <c r="X40" s="255"/>
      <c r="Y40" s="256"/>
      <c r="Z40" s="256"/>
      <c r="AA40" s="256"/>
      <c r="AB40" s="255"/>
      <c r="AC40" s="255"/>
      <c r="AD40" s="255"/>
      <c r="AE40" s="37"/>
    </row>
    <row r="41" spans="1:31" ht="17.100000000000001" customHeight="1" x14ac:dyDescent="0.25">
      <c r="A41" s="252">
        <v>5</v>
      </c>
      <c r="B41" s="219">
        <v>0.58333333333333337</v>
      </c>
      <c r="C41" s="220"/>
      <c r="D41" s="254" t="str">
        <f>B7</f>
        <v>八ヶ岳グランデ</v>
      </c>
      <c r="E41" s="254"/>
      <c r="F41" s="254"/>
      <c r="G41" s="254"/>
      <c r="H41" s="254"/>
      <c r="I41" s="229" t="str">
        <f>IF(L41:L42="","",(L41+L42))</f>
        <v/>
      </c>
      <c r="J41" s="230"/>
      <c r="K41" s="239" t="s">
        <v>7</v>
      </c>
      <c r="L41" s="63"/>
      <c r="M41" s="63" t="s">
        <v>6</v>
      </c>
      <c r="N41" s="63"/>
      <c r="O41" s="239" t="s">
        <v>8</v>
      </c>
      <c r="P41" s="230" t="str">
        <f>IF(N41:N42="","",(N41+N42))</f>
        <v/>
      </c>
      <c r="Q41" s="237"/>
      <c r="R41" s="254" t="str">
        <f>B13</f>
        <v>FCラーゴグリーン</v>
      </c>
      <c r="S41" s="254"/>
      <c r="T41" s="254"/>
      <c r="U41" s="254"/>
      <c r="V41" s="254"/>
      <c r="W41" s="255" t="str">
        <f>D39</f>
        <v>FantasistaFC</v>
      </c>
      <c r="X41" s="255"/>
      <c r="Y41" s="256"/>
      <c r="Z41" s="256"/>
      <c r="AA41" s="256"/>
      <c r="AB41" s="255" t="str">
        <f>R39</f>
        <v>玉穂FC</v>
      </c>
      <c r="AC41" s="255"/>
      <c r="AD41" s="255"/>
      <c r="AE41" s="37"/>
    </row>
    <row r="42" spans="1:31" ht="17.100000000000001" customHeight="1" x14ac:dyDescent="0.25">
      <c r="A42" s="252"/>
      <c r="B42" s="221"/>
      <c r="C42" s="222"/>
      <c r="D42" s="254"/>
      <c r="E42" s="254"/>
      <c r="F42" s="254"/>
      <c r="G42" s="254"/>
      <c r="H42" s="254"/>
      <c r="I42" s="231"/>
      <c r="J42" s="232"/>
      <c r="K42" s="240"/>
      <c r="L42" s="65"/>
      <c r="M42" s="65" t="s">
        <v>6</v>
      </c>
      <c r="N42" s="65"/>
      <c r="O42" s="240"/>
      <c r="P42" s="232"/>
      <c r="Q42" s="238"/>
      <c r="R42" s="254"/>
      <c r="S42" s="254"/>
      <c r="T42" s="254"/>
      <c r="U42" s="254"/>
      <c r="V42" s="254"/>
      <c r="W42" s="255"/>
      <c r="X42" s="255"/>
      <c r="Y42" s="256"/>
      <c r="Z42" s="256"/>
      <c r="AA42" s="256"/>
      <c r="AB42" s="255"/>
      <c r="AC42" s="255"/>
      <c r="AD42" s="255"/>
      <c r="AE42" s="37"/>
    </row>
    <row r="44" spans="1:31" x14ac:dyDescent="0.2">
      <c r="B44" s="39"/>
      <c r="C44" s="37"/>
      <c r="W44" s="37"/>
      <c r="X44" s="37"/>
      <c r="Y44" s="37"/>
      <c r="Z44" s="37"/>
      <c r="AA44" s="37"/>
      <c r="AB44" s="37"/>
      <c r="AC44" s="37"/>
    </row>
    <row r="45" spans="1:31" ht="13.9" x14ac:dyDescent="0.2">
      <c r="B45" s="39"/>
      <c r="C45" s="39"/>
      <c r="D45" s="42"/>
      <c r="E45" s="42"/>
      <c r="F45" s="42"/>
      <c r="G45" s="42"/>
      <c r="H45" s="42"/>
      <c r="K45" s="39"/>
      <c r="M45" s="41"/>
      <c r="O45" s="39"/>
      <c r="P45" s="40"/>
    </row>
    <row r="46" spans="1:31" ht="13.5" customHeight="1" x14ac:dyDescent="0.2">
      <c r="B46" s="39"/>
      <c r="C46" s="43"/>
      <c r="D46" s="44"/>
      <c r="E46" s="42"/>
      <c r="F46" s="42"/>
      <c r="G46" s="42"/>
      <c r="H46" s="42"/>
      <c r="I46" s="40"/>
      <c r="K46" s="39"/>
      <c r="M46" s="41"/>
      <c r="O46" s="39"/>
      <c r="P46" s="40"/>
    </row>
    <row r="47" spans="1:31" ht="13.9" x14ac:dyDescent="0.2">
      <c r="B47" s="39"/>
      <c r="C47" s="45"/>
      <c r="D47" s="46"/>
      <c r="E47" s="47"/>
      <c r="F47" s="47"/>
      <c r="G47" s="47"/>
      <c r="H47" s="47"/>
      <c r="I47" s="48"/>
      <c r="J47" s="49"/>
      <c r="K47" s="50"/>
      <c r="M47" s="41"/>
      <c r="O47" s="39"/>
      <c r="P47" s="51"/>
      <c r="Q47" s="52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</row>
    <row r="48" spans="1:31" ht="13.9" x14ac:dyDescent="0.2">
      <c r="B48" s="39"/>
      <c r="C48" s="37"/>
      <c r="D48" s="47"/>
      <c r="E48" s="47"/>
      <c r="F48" s="47"/>
      <c r="G48" s="47"/>
      <c r="H48" s="47"/>
      <c r="I48" s="49"/>
      <c r="J48" s="49"/>
      <c r="K48" s="50"/>
      <c r="M48" s="41"/>
      <c r="O48" s="39"/>
      <c r="P48" s="51"/>
      <c r="Q48" s="52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</row>
    <row r="49" spans="2:29" ht="13.9" x14ac:dyDescent="0.2">
      <c r="B49" s="39"/>
      <c r="C49" s="45"/>
      <c r="D49" s="46"/>
      <c r="E49" s="47"/>
      <c r="F49" s="47"/>
      <c r="G49" s="47"/>
      <c r="H49" s="47"/>
      <c r="I49" s="48"/>
      <c r="J49" s="49"/>
      <c r="K49" s="50"/>
      <c r="M49" s="41"/>
      <c r="O49" s="39"/>
      <c r="P49" s="51"/>
      <c r="Q49" s="52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</row>
    <row r="50" spans="2:29" ht="13.9" x14ac:dyDescent="0.2">
      <c r="B50" s="39"/>
      <c r="C50" s="37"/>
      <c r="D50" s="47"/>
      <c r="E50" s="47"/>
      <c r="F50" s="47"/>
      <c r="G50" s="47"/>
      <c r="H50" s="47"/>
      <c r="I50" s="49"/>
      <c r="J50" s="49"/>
      <c r="K50" s="50"/>
      <c r="M50" s="41"/>
      <c r="O50" s="39"/>
      <c r="P50" s="51"/>
      <c r="Q50" s="52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</row>
  </sheetData>
  <protectedRanges>
    <protectedRange password="C4D3" sqref="D5:R5 D7:R7 D9:R9 D11:R11 D13:R13" name="関数データ保護"/>
  </protectedRanges>
  <mergeCells count="199">
    <mergeCell ref="C1:AC1"/>
    <mergeCell ref="A2:B2"/>
    <mergeCell ref="C2:E2"/>
    <mergeCell ref="P2:W2"/>
    <mergeCell ref="B3:C4"/>
    <mergeCell ref="D3:F4"/>
    <mergeCell ref="G3:I4"/>
    <mergeCell ref="J3:L4"/>
    <mergeCell ref="M3:O4"/>
    <mergeCell ref="P3:R4"/>
    <mergeCell ref="S3:V4"/>
    <mergeCell ref="W3:Y4"/>
    <mergeCell ref="Z3:AB4"/>
    <mergeCell ref="F2:J2"/>
    <mergeCell ref="K2:O2"/>
    <mergeCell ref="AD3:AD4"/>
    <mergeCell ref="A5:A6"/>
    <mergeCell ref="B5:C6"/>
    <mergeCell ref="D5:F6"/>
    <mergeCell ref="G5:I5"/>
    <mergeCell ref="J5:L5"/>
    <mergeCell ref="AD5:AD6"/>
    <mergeCell ref="AE5:AE6"/>
    <mergeCell ref="A7:A8"/>
    <mergeCell ref="B7:C8"/>
    <mergeCell ref="D7:F7"/>
    <mergeCell ref="G7:I8"/>
    <mergeCell ref="J7:L7"/>
    <mergeCell ref="M7:O7"/>
    <mergeCell ref="P7:R7"/>
    <mergeCell ref="S7:V8"/>
    <mergeCell ref="M5:O5"/>
    <mergeCell ref="P5:R5"/>
    <mergeCell ref="S5:V6"/>
    <mergeCell ref="W5:Y6"/>
    <mergeCell ref="Z5:AB6"/>
    <mergeCell ref="AC5:AC6"/>
    <mergeCell ref="W7:Y8"/>
    <mergeCell ref="Z7:AB8"/>
    <mergeCell ref="M9:O9"/>
    <mergeCell ref="P9:R9"/>
    <mergeCell ref="S9:V10"/>
    <mergeCell ref="AC7:AC8"/>
    <mergeCell ref="AD7:AD8"/>
    <mergeCell ref="AE7:AE8"/>
    <mergeCell ref="A9:A10"/>
    <mergeCell ref="B9:C10"/>
    <mergeCell ref="D9:F9"/>
    <mergeCell ref="G9:I9"/>
    <mergeCell ref="J9:L10"/>
    <mergeCell ref="AD9:AD10"/>
    <mergeCell ref="AE9:AE10"/>
    <mergeCell ref="W9:Y10"/>
    <mergeCell ref="Z9:AB10"/>
    <mergeCell ref="AC9:AC10"/>
    <mergeCell ref="W11:Y12"/>
    <mergeCell ref="Z11:AB12"/>
    <mergeCell ref="AC11:AC12"/>
    <mergeCell ref="AD11:AD12"/>
    <mergeCell ref="AE11:AE12"/>
    <mergeCell ref="A13:A14"/>
    <mergeCell ref="B13:C14"/>
    <mergeCell ref="D13:F13"/>
    <mergeCell ref="G13:I13"/>
    <mergeCell ref="J13:L13"/>
    <mergeCell ref="AD13:AD14"/>
    <mergeCell ref="AE13:AE14"/>
    <mergeCell ref="AC13:AC14"/>
    <mergeCell ref="A11:A12"/>
    <mergeCell ref="B11:C12"/>
    <mergeCell ref="D11:F11"/>
    <mergeCell ref="G11:I11"/>
    <mergeCell ref="J11:L11"/>
    <mergeCell ref="M11:O12"/>
    <mergeCell ref="P11:R11"/>
    <mergeCell ref="S11:V12"/>
    <mergeCell ref="B16:H16"/>
    <mergeCell ref="A17:A18"/>
    <mergeCell ref="B17:C18"/>
    <mergeCell ref="D17:E18"/>
    <mergeCell ref="F17:H18"/>
    <mergeCell ref="I17:K18"/>
    <mergeCell ref="L17:V18"/>
    <mergeCell ref="W17:AA18"/>
    <mergeCell ref="M13:O13"/>
    <mergeCell ref="P13:R14"/>
    <mergeCell ref="S13:V14"/>
    <mergeCell ref="W13:Y14"/>
    <mergeCell ref="Z13:AB14"/>
    <mergeCell ref="AB17:AD18"/>
    <mergeCell ref="AB19:AD20"/>
    <mergeCell ref="A21:A22"/>
    <mergeCell ref="B21:C22"/>
    <mergeCell ref="D21:H22"/>
    <mergeCell ref="I21:J22"/>
    <mergeCell ref="K21:K22"/>
    <mergeCell ref="O21:O22"/>
    <mergeCell ref="P21:Q22"/>
    <mergeCell ref="R21:V22"/>
    <mergeCell ref="W21:AA22"/>
    <mergeCell ref="AB21:AD22"/>
    <mergeCell ref="A19:A20"/>
    <mergeCell ref="B19:C20"/>
    <mergeCell ref="D19:H20"/>
    <mergeCell ref="I19:J20"/>
    <mergeCell ref="K19:K20"/>
    <mergeCell ref="O19:O20"/>
    <mergeCell ref="P19:Q20"/>
    <mergeCell ref="R19:V20"/>
    <mergeCell ref="W19:AA20"/>
    <mergeCell ref="AB23:AD24"/>
    <mergeCell ref="A25:A26"/>
    <mergeCell ref="B25:C26"/>
    <mergeCell ref="D25:H26"/>
    <mergeCell ref="I25:J26"/>
    <mergeCell ref="K25:K26"/>
    <mergeCell ref="O25:O26"/>
    <mergeCell ref="P25:Q26"/>
    <mergeCell ref="R25:V26"/>
    <mergeCell ref="W25:AA26"/>
    <mergeCell ref="AB25:AD26"/>
    <mergeCell ref="A23:A24"/>
    <mergeCell ref="B23:C24"/>
    <mergeCell ref="D23:H24"/>
    <mergeCell ref="I23:J24"/>
    <mergeCell ref="K23:K24"/>
    <mergeCell ref="O23:O24"/>
    <mergeCell ref="P23:Q24"/>
    <mergeCell ref="R23:V24"/>
    <mergeCell ref="W23:AA24"/>
    <mergeCell ref="AB27:AD28"/>
    <mergeCell ref="B29:H30"/>
    <mergeCell ref="A31:A32"/>
    <mergeCell ref="B31:C32"/>
    <mergeCell ref="D31:E32"/>
    <mergeCell ref="F31:H32"/>
    <mergeCell ref="I31:K32"/>
    <mergeCell ref="L31:V32"/>
    <mergeCell ref="W31:AA32"/>
    <mergeCell ref="AB31:AD32"/>
    <mergeCell ref="A27:A28"/>
    <mergeCell ref="B27:C28"/>
    <mergeCell ref="D27:H28"/>
    <mergeCell ref="I27:J28"/>
    <mergeCell ref="K27:K28"/>
    <mergeCell ref="O27:O28"/>
    <mergeCell ref="P27:Q28"/>
    <mergeCell ref="R27:V28"/>
    <mergeCell ref="W27:AA28"/>
    <mergeCell ref="AB33:AD34"/>
    <mergeCell ref="A35:A36"/>
    <mergeCell ref="B35:C36"/>
    <mergeCell ref="D35:H36"/>
    <mergeCell ref="I35:J36"/>
    <mergeCell ref="K35:K36"/>
    <mergeCell ref="O35:O36"/>
    <mergeCell ref="A33:A34"/>
    <mergeCell ref="B33:C34"/>
    <mergeCell ref="D33:H34"/>
    <mergeCell ref="I33:J34"/>
    <mergeCell ref="K33:K34"/>
    <mergeCell ref="O33:O34"/>
    <mergeCell ref="P35:Q36"/>
    <mergeCell ref="R35:V36"/>
    <mergeCell ref="W35:AA36"/>
    <mergeCell ref="AB35:AD36"/>
    <mergeCell ref="I37:J38"/>
    <mergeCell ref="K37:K38"/>
    <mergeCell ref="O37:O38"/>
    <mergeCell ref="P37:Q38"/>
    <mergeCell ref="R37:V38"/>
    <mergeCell ref="W37:AA38"/>
    <mergeCell ref="P33:Q34"/>
    <mergeCell ref="R33:V34"/>
    <mergeCell ref="W33:AA34"/>
    <mergeCell ref="AB37:AD38"/>
    <mergeCell ref="A39:A40"/>
    <mergeCell ref="B39:C40"/>
    <mergeCell ref="D39:H40"/>
    <mergeCell ref="I39:J40"/>
    <mergeCell ref="K39:K40"/>
    <mergeCell ref="O39:O40"/>
    <mergeCell ref="P41:Q42"/>
    <mergeCell ref="R41:V42"/>
    <mergeCell ref="W41:AA42"/>
    <mergeCell ref="AB41:AD42"/>
    <mergeCell ref="P39:Q40"/>
    <mergeCell ref="R39:V40"/>
    <mergeCell ref="W39:AA40"/>
    <mergeCell ref="AB39:AD40"/>
    <mergeCell ref="A41:A42"/>
    <mergeCell ref="B41:C42"/>
    <mergeCell ref="D41:H42"/>
    <mergeCell ref="I41:J42"/>
    <mergeCell ref="K41:K42"/>
    <mergeCell ref="O41:O42"/>
    <mergeCell ref="A37:A38"/>
    <mergeCell ref="B37:C38"/>
    <mergeCell ref="D37:H38"/>
  </mergeCells>
  <phoneticPr fontId="10"/>
  <conditionalFormatting sqref="S5 W5 Z5 AC5:AD14 S7 W7 Z7 S9 W9 Z9 S11 W11 Z11 S13 W13 Z13">
    <cfRule type="expression" dxfId="4" priority="1">
      <formula>$I$27=""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horizontalDpi="4294967293" verticalDpi="1200" r:id="rId1"/>
  <headerFooter alignWithMargins="0">
    <oddHeader xml:space="preserve">&amp;C&amp;"ＭＳ Ｐゴシック,太字"&amp;16 </oddHeader>
    <oddFooter>&amp;C&amp;12試合結果・警告退場は日程終了後直ちに4種広報部宛ご報告ください。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279A6-3188-46B5-BF18-DBCEF30CE907}">
  <sheetPr>
    <tabColor rgb="FF66FFFF"/>
    <pageSetUpPr fitToPage="1"/>
  </sheetPr>
  <dimension ref="A1:AE50"/>
  <sheetViews>
    <sheetView topLeftCell="A18" zoomScaleNormal="100" zoomScaleSheetLayoutView="90" workbookViewId="0">
      <selection activeCell="L33" sqref="L33"/>
    </sheetView>
  </sheetViews>
  <sheetFormatPr defaultColWidth="9" defaultRowHeight="12.4" x14ac:dyDescent="0.2"/>
  <cols>
    <col min="1" max="1" width="3.1328125" style="30" customWidth="1"/>
    <col min="2" max="2" width="3" style="30" customWidth="1"/>
    <col min="3" max="3" width="8.265625" style="30" customWidth="1"/>
    <col min="4" max="28" width="2.46484375" style="30" customWidth="1"/>
    <col min="29" max="29" width="4.73046875" style="30" customWidth="1"/>
    <col min="30" max="30" width="4.265625" style="30" customWidth="1"/>
    <col min="31" max="31" width="9.59765625" style="30" customWidth="1"/>
    <col min="32" max="49" width="2.59765625" style="30" customWidth="1"/>
    <col min="50" max="62" width="2.3984375" style="30" customWidth="1"/>
    <col min="63" max="16384" width="9" style="30"/>
  </cols>
  <sheetData>
    <row r="1" spans="1:31" s="4" customFormat="1" ht="31.9" customHeight="1" x14ac:dyDescent="0.25">
      <c r="C1" s="258" t="s">
        <v>60</v>
      </c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</row>
    <row r="2" spans="1:31" ht="34.5" customHeight="1" x14ac:dyDescent="0.2">
      <c r="A2" s="168" t="s">
        <v>19</v>
      </c>
      <c r="B2" s="168"/>
      <c r="C2" s="169" t="s">
        <v>2</v>
      </c>
      <c r="D2" s="169"/>
      <c r="E2" s="169"/>
      <c r="F2" s="259" t="s">
        <v>172</v>
      </c>
      <c r="G2" s="259"/>
      <c r="H2" s="259"/>
      <c r="I2" s="259"/>
      <c r="J2" s="259"/>
      <c r="K2" s="260" t="s">
        <v>58</v>
      </c>
      <c r="L2" s="260"/>
      <c r="M2" s="260"/>
      <c r="N2" s="260"/>
      <c r="O2" s="260"/>
      <c r="P2" s="227" t="s">
        <v>17</v>
      </c>
      <c r="Q2" s="227"/>
      <c r="R2" s="227"/>
      <c r="S2" s="227"/>
      <c r="T2" s="227"/>
      <c r="U2" s="227"/>
      <c r="V2" s="227"/>
      <c r="W2" s="227"/>
      <c r="X2" s="29"/>
      <c r="Y2" s="29"/>
      <c r="Z2" s="29"/>
      <c r="AA2" s="29"/>
      <c r="AB2" s="29"/>
      <c r="AC2" s="29"/>
      <c r="AD2" s="29"/>
    </row>
    <row r="3" spans="1:31" ht="17.100000000000001" customHeight="1" x14ac:dyDescent="0.2">
      <c r="A3" s="31"/>
      <c r="B3" s="170" t="str">
        <f>A2</f>
        <v>Ｈ</v>
      </c>
      <c r="C3" s="171"/>
      <c r="D3" s="174" t="str">
        <f>B5</f>
        <v>FCアルピーノ</v>
      </c>
      <c r="E3" s="175"/>
      <c r="F3" s="176"/>
      <c r="G3" s="174" t="str">
        <f>B7</f>
        <v>甲府里垣SC</v>
      </c>
      <c r="H3" s="175"/>
      <c r="I3" s="176"/>
      <c r="J3" s="174" t="str">
        <f>B9</f>
        <v>FCヴァリエクオリア</v>
      </c>
      <c r="K3" s="175"/>
      <c r="L3" s="176"/>
      <c r="M3" s="174" t="str">
        <f>B11</f>
        <v>北杜UFC</v>
      </c>
      <c r="N3" s="175"/>
      <c r="O3" s="176"/>
      <c r="P3" s="174" t="str">
        <f>B13</f>
        <v>身延ユナイテッド</v>
      </c>
      <c r="Q3" s="175"/>
      <c r="R3" s="175"/>
      <c r="S3" s="182" t="s">
        <v>4</v>
      </c>
      <c r="T3" s="182"/>
      <c r="U3" s="182"/>
      <c r="V3" s="182"/>
      <c r="W3" s="182" t="s">
        <v>5</v>
      </c>
      <c r="X3" s="182"/>
      <c r="Y3" s="182"/>
      <c r="Z3" s="182" t="s">
        <v>12</v>
      </c>
      <c r="AA3" s="182"/>
      <c r="AB3" s="182"/>
      <c r="AC3" s="32" t="s">
        <v>13</v>
      </c>
      <c r="AD3" s="180" t="s">
        <v>3</v>
      </c>
      <c r="AE3" s="33"/>
    </row>
    <row r="4" spans="1:31" ht="17.100000000000001" customHeight="1" x14ac:dyDescent="0.2">
      <c r="A4" s="34"/>
      <c r="B4" s="172"/>
      <c r="C4" s="173"/>
      <c r="D4" s="177"/>
      <c r="E4" s="178"/>
      <c r="F4" s="179"/>
      <c r="G4" s="177"/>
      <c r="H4" s="178"/>
      <c r="I4" s="179"/>
      <c r="J4" s="177"/>
      <c r="K4" s="178"/>
      <c r="L4" s="179"/>
      <c r="M4" s="177"/>
      <c r="N4" s="178"/>
      <c r="O4" s="179"/>
      <c r="P4" s="177"/>
      <c r="Q4" s="178"/>
      <c r="R4" s="178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35" t="s">
        <v>14</v>
      </c>
      <c r="AD4" s="180"/>
      <c r="AE4" s="33"/>
    </row>
    <row r="5" spans="1:31" ht="17.100000000000001" customHeight="1" x14ac:dyDescent="0.2">
      <c r="A5" s="196">
        <v>1</v>
      </c>
      <c r="B5" s="183" t="s">
        <v>149</v>
      </c>
      <c r="C5" s="184"/>
      <c r="D5" s="198"/>
      <c r="E5" s="199"/>
      <c r="F5" s="200"/>
      <c r="G5" s="201" t="str">
        <f>IF(G6="","",IF(G6=I6,"△",IF(G6&gt;I6,"○","●")))</f>
        <v>○</v>
      </c>
      <c r="H5" s="202"/>
      <c r="I5" s="203"/>
      <c r="J5" s="201" t="str">
        <f>IF(J6="","",IF(J6=L6,"△",IF(J6&gt;L6,"○","●")))</f>
        <v/>
      </c>
      <c r="K5" s="202"/>
      <c r="L5" s="203"/>
      <c r="M5" s="201" t="str">
        <f>IF(M6="","",IF(M6=O6,"△",IF(M6&gt;O6,"○","●")))</f>
        <v/>
      </c>
      <c r="N5" s="202"/>
      <c r="O5" s="203"/>
      <c r="P5" s="201" t="str">
        <f>IF(P6="","",IF(P6=R6,"△",IF(P6&gt;R6,"○","●")))</f>
        <v>○</v>
      </c>
      <c r="Q5" s="202"/>
      <c r="R5" s="203"/>
      <c r="S5" s="182">
        <f>COUNTIF(D5:R5,"○")*3+COUNTIF(D5:R5,"△")</f>
        <v>6</v>
      </c>
      <c r="T5" s="182"/>
      <c r="U5" s="182"/>
      <c r="V5" s="182"/>
      <c r="W5" s="206">
        <f>SUM($F$5:$F$14)</f>
        <v>24</v>
      </c>
      <c r="X5" s="206"/>
      <c r="Y5" s="206"/>
      <c r="Z5" s="206">
        <f>SUM($D$5:$D$14)</f>
        <v>0</v>
      </c>
      <c r="AA5" s="206"/>
      <c r="AB5" s="206"/>
      <c r="AC5" s="204">
        <f>W5-Z5</f>
        <v>24</v>
      </c>
      <c r="AD5" s="180">
        <f>RANK(AE5,$AE$5:$AE$14)</f>
        <v>1</v>
      </c>
      <c r="AE5" s="181">
        <f>10000*S5+100*AC5+W5</f>
        <v>62424</v>
      </c>
    </row>
    <row r="6" spans="1:31" ht="17.100000000000001" customHeight="1" x14ac:dyDescent="0.2">
      <c r="A6" s="197"/>
      <c r="B6" s="185"/>
      <c r="C6" s="186"/>
      <c r="D6" s="193"/>
      <c r="E6" s="194"/>
      <c r="F6" s="195"/>
      <c r="G6" s="53">
        <f>I19</f>
        <v>15</v>
      </c>
      <c r="H6" s="54" t="s">
        <v>6</v>
      </c>
      <c r="I6" s="55">
        <f>P19</f>
        <v>0</v>
      </c>
      <c r="J6" s="53" t="str">
        <f>I33</f>
        <v/>
      </c>
      <c r="K6" s="54" t="s">
        <v>6</v>
      </c>
      <c r="L6" s="55" t="str">
        <f>P33</f>
        <v/>
      </c>
      <c r="M6" s="53" t="str">
        <f>I39</f>
        <v/>
      </c>
      <c r="N6" s="54" t="s">
        <v>6</v>
      </c>
      <c r="O6" s="55" t="str">
        <f>P39</f>
        <v/>
      </c>
      <c r="P6" s="53">
        <f>P23</f>
        <v>9</v>
      </c>
      <c r="Q6" s="54" t="s">
        <v>6</v>
      </c>
      <c r="R6" s="55">
        <f>I23</f>
        <v>0</v>
      </c>
      <c r="S6" s="182"/>
      <c r="T6" s="182"/>
      <c r="U6" s="182"/>
      <c r="V6" s="182"/>
      <c r="W6" s="206"/>
      <c r="X6" s="206"/>
      <c r="Y6" s="206"/>
      <c r="Z6" s="206"/>
      <c r="AA6" s="206"/>
      <c r="AB6" s="206"/>
      <c r="AC6" s="205"/>
      <c r="AD6" s="180"/>
      <c r="AE6" s="181"/>
    </row>
    <row r="7" spans="1:31" ht="17.100000000000001" customHeight="1" x14ac:dyDescent="0.2">
      <c r="A7" s="182">
        <v>2</v>
      </c>
      <c r="B7" s="183" t="s">
        <v>91</v>
      </c>
      <c r="C7" s="184"/>
      <c r="D7" s="187" t="str">
        <f>IF(D8="","",IF(D8=F8,"△",IF(D8&gt;F8,"○","●")))</f>
        <v>●</v>
      </c>
      <c r="E7" s="188"/>
      <c r="F7" s="189"/>
      <c r="G7" s="190"/>
      <c r="H7" s="191"/>
      <c r="I7" s="192"/>
      <c r="J7" s="187" t="str">
        <f>IF(J8="","",IF(J8=L8,"△",IF(J8&gt;L8,"○","●")))</f>
        <v>●</v>
      </c>
      <c r="K7" s="188"/>
      <c r="L7" s="189"/>
      <c r="M7" s="187" t="str">
        <f>IF(M8="","",IF(M8=O8,"△",IF(M8&gt;O8,"○","●")))</f>
        <v/>
      </c>
      <c r="N7" s="188"/>
      <c r="O7" s="189"/>
      <c r="P7" s="187" t="str">
        <f>IF(P8="","",IF(P8=R8,"△",IF(P8&gt;R8,"○","●")))</f>
        <v/>
      </c>
      <c r="Q7" s="188"/>
      <c r="R7" s="189"/>
      <c r="S7" s="182">
        <f>COUNTIF(D7:R7,"○")*3+COUNTIF(D7:R7,"△")</f>
        <v>0</v>
      </c>
      <c r="T7" s="182"/>
      <c r="U7" s="182"/>
      <c r="V7" s="182"/>
      <c r="W7" s="206">
        <f>SUM($I$5:$I$14)</f>
        <v>0</v>
      </c>
      <c r="X7" s="206"/>
      <c r="Y7" s="206"/>
      <c r="Z7" s="206">
        <f>SUM($G$5:$G$15)</f>
        <v>24</v>
      </c>
      <c r="AA7" s="206"/>
      <c r="AB7" s="206"/>
      <c r="AC7" s="204">
        <f>W7-Z7</f>
        <v>-24</v>
      </c>
      <c r="AD7" s="180">
        <f>RANK(AE7,$AE$5:$AE$14)</f>
        <v>5</v>
      </c>
      <c r="AE7" s="181">
        <f>10000*S7+100*AC7+W7</f>
        <v>-2400</v>
      </c>
    </row>
    <row r="8" spans="1:31" ht="17.100000000000001" customHeight="1" x14ac:dyDescent="0.2">
      <c r="A8" s="182"/>
      <c r="B8" s="185"/>
      <c r="C8" s="186"/>
      <c r="D8" s="56">
        <f>IF(G5="","",I6)</f>
        <v>0</v>
      </c>
      <c r="E8" s="54" t="s">
        <v>6</v>
      </c>
      <c r="F8" s="57">
        <f>IF(G5="","",G6)</f>
        <v>15</v>
      </c>
      <c r="G8" s="193"/>
      <c r="H8" s="194"/>
      <c r="I8" s="195"/>
      <c r="J8" s="53">
        <f>I25</f>
        <v>0</v>
      </c>
      <c r="K8" s="54" t="s">
        <v>6</v>
      </c>
      <c r="L8" s="55">
        <f>P25</f>
        <v>9</v>
      </c>
      <c r="M8" s="53" t="str">
        <f>P35</f>
        <v/>
      </c>
      <c r="N8" s="54" t="s">
        <v>6</v>
      </c>
      <c r="O8" s="55" t="str">
        <f>I35</f>
        <v/>
      </c>
      <c r="P8" s="53" t="str">
        <f>I41</f>
        <v/>
      </c>
      <c r="Q8" s="54" t="s">
        <v>6</v>
      </c>
      <c r="R8" s="55" t="str">
        <f>P41</f>
        <v/>
      </c>
      <c r="S8" s="182"/>
      <c r="T8" s="182"/>
      <c r="U8" s="182"/>
      <c r="V8" s="182"/>
      <c r="W8" s="206"/>
      <c r="X8" s="206"/>
      <c r="Y8" s="206"/>
      <c r="Z8" s="206"/>
      <c r="AA8" s="206"/>
      <c r="AB8" s="206"/>
      <c r="AC8" s="205"/>
      <c r="AD8" s="180"/>
      <c r="AE8" s="181"/>
    </row>
    <row r="9" spans="1:31" ht="17.100000000000001" customHeight="1" x14ac:dyDescent="0.2">
      <c r="A9" s="196">
        <v>3</v>
      </c>
      <c r="B9" s="183" t="s">
        <v>150</v>
      </c>
      <c r="C9" s="184"/>
      <c r="D9" s="187" t="str">
        <f>IF(D10="","",IF(D10=F10,"△",IF(D10&gt;F10,"○","●")))</f>
        <v/>
      </c>
      <c r="E9" s="188"/>
      <c r="F9" s="189"/>
      <c r="G9" s="187" t="str">
        <f>IF(G10="","",IF(G10=I10,"△",IF(G10&gt;I10,"○","●")))</f>
        <v>○</v>
      </c>
      <c r="H9" s="188"/>
      <c r="I9" s="189"/>
      <c r="J9" s="190"/>
      <c r="K9" s="191"/>
      <c r="L9" s="192"/>
      <c r="M9" s="187" t="str">
        <f>IF(M10="","",IF(M10=O10,"△",IF(M10&gt;O10,"○","●")))</f>
        <v>○</v>
      </c>
      <c r="N9" s="188"/>
      <c r="O9" s="189"/>
      <c r="P9" s="187" t="str">
        <f>IF(P10="","",IF(P10=R10,"△",IF(P10&gt;R10,"○","●")))</f>
        <v/>
      </c>
      <c r="Q9" s="188"/>
      <c r="R9" s="189"/>
      <c r="S9" s="182">
        <f>COUNTIF(D9:R9,"○")*3+COUNTIF(D9:R9,"△")</f>
        <v>6</v>
      </c>
      <c r="T9" s="182"/>
      <c r="U9" s="182"/>
      <c r="V9" s="182"/>
      <c r="W9" s="206">
        <f>SUM($L$5:$L$14)</f>
        <v>14</v>
      </c>
      <c r="X9" s="206"/>
      <c r="Y9" s="206"/>
      <c r="Z9" s="206">
        <f>SUM($J$5:$J$15)</f>
        <v>0</v>
      </c>
      <c r="AA9" s="206"/>
      <c r="AB9" s="206"/>
      <c r="AC9" s="204">
        <f>W9-Z9</f>
        <v>14</v>
      </c>
      <c r="AD9" s="180">
        <f>RANK(AE9,$AE$5:$AE$14)</f>
        <v>2</v>
      </c>
      <c r="AE9" s="181">
        <f>10000*S9+100*AC9+W9</f>
        <v>61414</v>
      </c>
    </row>
    <row r="10" spans="1:31" ht="17.100000000000001" customHeight="1" x14ac:dyDescent="0.2">
      <c r="A10" s="197"/>
      <c r="B10" s="185"/>
      <c r="C10" s="186"/>
      <c r="D10" s="56" t="str">
        <f>IF(J5="","",L6)</f>
        <v/>
      </c>
      <c r="E10" s="54" t="s">
        <v>6</v>
      </c>
      <c r="F10" s="57" t="str">
        <f>IF(J5="","",J6)</f>
        <v/>
      </c>
      <c r="G10" s="56">
        <f>IF(J7="","",L8)</f>
        <v>9</v>
      </c>
      <c r="H10" s="54" t="s">
        <v>6</v>
      </c>
      <c r="I10" s="57">
        <f>IF(J7="","",J8)</f>
        <v>0</v>
      </c>
      <c r="J10" s="193"/>
      <c r="K10" s="194"/>
      <c r="L10" s="195"/>
      <c r="M10" s="53">
        <f>I21</f>
        <v>5</v>
      </c>
      <c r="N10" s="54" t="s">
        <v>6</v>
      </c>
      <c r="O10" s="55">
        <f>P21</f>
        <v>0</v>
      </c>
      <c r="P10" s="53" t="str">
        <f>P37</f>
        <v/>
      </c>
      <c r="Q10" s="54" t="s">
        <v>6</v>
      </c>
      <c r="R10" s="55" t="str">
        <f>I37</f>
        <v/>
      </c>
      <c r="S10" s="182"/>
      <c r="T10" s="182"/>
      <c r="U10" s="182"/>
      <c r="V10" s="182"/>
      <c r="W10" s="206"/>
      <c r="X10" s="206"/>
      <c r="Y10" s="206"/>
      <c r="Z10" s="206"/>
      <c r="AA10" s="206"/>
      <c r="AB10" s="206"/>
      <c r="AC10" s="205"/>
      <c r="AD10" s="180"/>
      <c r="AE10" s="181"/>
    </row>
    <row r="11" spans="1:31" ht="17.100000000000001" customHeight="1" x14ac:dyDescent="0.2">
      <c r="A11" s="182">
        <v>4</v>
      </c>
      <c r="B11" s="183" t="s">
        <v>151</v>
      </c>
      <c r="C11" s="184"/>
      <c r="D11" s="187" t="str">
        <f>IF(AND(D12="",D12=F12),"",IF(D12&gt;F12,"○",IF(D12&lt;F12,"●",IF(AND(D12&gt;=0,D12=F12),"△"))))</f>
        <v/>
      </c>
      <c r="E11" s="188"/>
      <c r="F11" s="189"/>
      <c r="G11" s="187" t="str">
        <f>IF(AND(G12="",G12=I12),"",IF(G12&gt;I12,"○",IF(G12&lt;I12,"●",IF(AND(G12&gt;=0,G12=I12),"△"))))</f>
        <v/>
      </c>
      <c r="H11" s="188"/>
      <c r="I11" s="189"/>
      <c r="J11" s="187" t="str">
        <f>IF(AND(J12="",J12=L12),"",IF(J12&gt;L12,"○",IF(J12&lt;L12,"●",IF(AND(J12&gt;=0,J12=L12),"△"))))</f>
        <v>●</v>
      </c>
      <c r="K11" s="188"/>
      <c r="L11" s="189"/>
      <c r="M11" s="190"/>
      <c r="N11" s="191"/>
      <c r="O11" s="192"/>
      <c r="P11" s="187" t="str">
        <f>IF(AND(P12="",P12=R12),"",IF(P12&gt;R12,"○",IF(P12&lt;R12,"●",IF(AND(P12&gt;=0,P12=R12),"△"))))</f>
        <v>△</v>
      </c>
      <c r="Q11" s="188"/>
      <c r="R11" s="189"/>
      <c r="S11" s="182">
        <f>COUNTIF(D11:R11,"○")*3+COUNTIF(D11:R11,"△")</f>
        <v>1</v>
      </c>
      <c r="T11" s="182"/>
      <c r="U11" s="182"/>
      <c r="V11" s="182"/>
      <c r="W11" s="206">
        <f>SUM($O$5:$O$14)</f>
        <v>2</v>
      </c>
      <c r="X11" s="206"/>
      <c r="Y11" s="206"/>
      <c r="Z11" s="206">
        <f>SUM($M$5:$M$15)</f>
        <v>7</v>
      </c>
      <c r="AA11" s="206"/>
      <c r="AB11" s="206"/>
      <c r="AC11" s="204">
        <f>W11-Z11</f>
        <v>-5</v>
      </c>
      <c r="AD11" s="180">
        <f>RANK(AE11,$AE$5:$AE$14)</f>
        <v>3</v>
      </c>
      <c r="AE11" s="181">
        <f>10000*S11+100*AC11+W11</f>
        <v>9502</v>
      </c>
    </row>
    <row r="12" spans="1:31" ht="17.100000000000001" customHeight="1" x14ac:dyDescent="0.2">
      <c r="A12" s="182"/>
      <c r="B12" s="185"/>
      <c r="C12" s="186"/>
      <c r="D12" s="56" t="str">
        <f>IF(M5="","",O6)</f>
        <v/>
      </c>
      <c r="E12" s="54" t="s">
        <v>6</v>
      </c>
      <c r="F12" s="57" t="str">
        <f>IF(M5="","",M6)</f>
        <v/>
      </c>
      <c r="G12" s="56" t="str">
        <f>IF(M7="","",O8)</f>
        <v/>
      </c>
      <c r="H12" s="54" t="s">
        <v>6</v>
      </c>
      <c r="I12" s="57" t="str">
        <f>IF(M7="","",M8)</f>
        <v/>
      </c>
      <c r="J12" s="56">
        <f>IF(M9="","",O10)</f>
        <v>0</v>
      </c>
      <c r="K12" s="54" t="s">
        <v>6</v>
      </c>
      <c r="L12" s="57">
        <f>IF(M9="","",M10)</f>
        <v>5</v>
      </c>
      <c r="M12" s="193"/>
      <c r="N12" s="194"/>
      <c r="O12" s="195"/>
      <c r="P12" s="53">
        <f>P27</f>
        <v>2</v>
      </c>
      <c r="Q12" s="54" t="s">
        <v>6</v>
      </c>
      <c r="R12" s="55">
        <f>I27</f>
        <v>2</v>
      </c>
      <c r="S12" s="182"/>
      <c r="T12" s="182"/>
      <c r="U12" s="182"/>
      <c r="V12" s="182"/>
      <c r="W12" s="206"/>
      <c r="X12" s="206"/>
      <c r="Y12" s="206"/>
      <c r="Z12" s="206"/>
      <c r="AA12" s="206"/>
      <c r="AB12" s="206"/>
      <c r="AC12" s="205"/>
      <c r="AD12" s="180"/>
      <c r="AE12" s="181"/>
    </row>
    <row r="13" spans="1:31" ht="17.100000000000001" customHeight="1" x14ac:dyDescent="0.2">
      <c r="A13" s="196">
        <v>5</v>
      </c>
      <c r="B13" s="183" t="s">
        <v>93</v>
      </c>
      <c r="C13" s="184"/>
      <c r="D13" s="187" t="str">
        <f>IF(AND(D14="",D14=F14),"",IF(D14&gt;F14,"○",IF(D14&lt;F14,"●",IF(AND(D14&gt;=0,D14=F14),"△"))))</f>
        <v>●</v>
      </c>
      <c r="E13" s="188"/>
      <c r="F13" s="189"/>
      <c r="G13" s="187" t="str">
        <f>IF(AND(G14="",G14=I14),"",IF(G14&gt;I14,"○",IF(G14&lt;I14,"●",IF(AND(G14&gt;=0,G14=I14),"△"))))</f>
        <v/>
      </c>
      <c r="H13" s="188"/>
      <c r="I13" s="189"/>
      <c r="J13" s="187" t="str">
        <f>IF(AND(J14="",J14=L14),"",IF(J14&gt;L14,"○",IF(J14&lt;L14,"●",IF(AND(J14&gt;=0,J14=L14),"△"))))</f>
        <v/>
      </c>
      <c r="K13" s="188"/>
      <c r="L13" s="189"/>
      <c r="M13" s="187" t="str">
        <f>IF(AND(M14="",M14=O14),"",IF(M14&gt;O14,"○",IF(M14&lt;O14,"●",IF(AND(M14&gt;=0,M14=O14),"△"))))</f>
        <v>△</v>
      </c>
      <c r="N13" s="188"/>
      <c r="O13" s="189"/>
      <c r="P13" s="190"/>
      <c r="Q13" s="191"/>
      <c r="R13" s="192"/>
      <c r="S13" s="182">
        <f>COUNTIF(D13:R13,"○")*3+COUNTIF(D13:R13,"△")</f>
        <v>1</v>
      </c>
      <c r="T13" s="182"/>
      <c r="U13" s="182"/>
      <c r="V13" s="182"/>
      <c r="W13" s="206">
        <f>SUM($R$5:$R$14)</f>
        <v>2</v>
      </c>
      <c r="X13" s="206"/>
      <c r="Y13" s="206"/>
      <c r="Z13" s="206">
        <f>SUM($P$5:$P$15)</f>
        <v>11</v>
      </c>
      <c r="AA13" s="206"/>
      <c r="AB13" s="206"/>
      <c r="AC13" s="204">
        <f>W13-Z13</f>
        <v>-9</v>
      </c>
      <c r="AD13" s="180">
        <f>RANK(AE13,$AE$5:$AE$14)</f>
        <v>4</v>
      </c>
      <c r="AE13" s="181">
        <f>10000*S13+100*AC13+W13</f>
        <v>9102</v>
      </c>
    </row>
    <row r="14" spans="1:31" ht="17.100000000000001" customHeight="1" x14ac:dyDescent="0.2">
      <c r="A14" s="197"/>
      <c r="B14" s="185"/>
      <c r="C14" s="186"/>
      <c r="D14" s="56">
        <f>IF(P5="","",R6)</f>
        <v>0</v>
      </c>
      <c r="E14" s="54" t="s">
        <v>6</v>
      </c>
      <c r="F14" s="57">
        <f>IF(P5="","",P6)</f>
        <v>9</v>
      </c>
      <c r="G14" s="56" t="str">
        <f>IF(P7="","",R8)</f>
        <v/>
      </c>
      <c r="H14" s="54" t="s">
        <v>6</v>
      </c>
      <c r="I14" s="57" t="str">
        <f>IF(P7="","",P8)</f>
        <v/>
      </c>
      <c r="J14" s="56" t="str">
        <f>IF(P9="","",R10)</f>
        <v/>
      </c>
      <c r="K14" s="54" t="s">
        <v>6</v>
      </c>
      <c r="L14" s="57" t="str">
        <f>IF(P9="","",P10)</f>
        <v/>
      </c>
      <c r="M14" s="56">
        <f>IF(P11="","",R12)</f>
        <v>2</v>
      </c>
      <c r="N14" s="54" t="s">
        <v>6</v>
      </c>
      <c r="O14" s="57">
        <f>IF(P11="","",P12)</f>
        <v>2</v>
      </c>
      <c r="P14" s="193"/>
      <c r="Q14" s="194"/>
      <c r="R14" s="195"/>
      <c r="S14" s="182"/>
      <c r="T14" s="182"/>
      <c r="U14" s="182"/>
      <c r="V14" s="182"/>
      <c r="W14" s="206"/>
      <c r="X14" s="206"/>
      <c r="Y14" s="206"/>
      <c r="Z14" s="206"/>
      <c r="AA14" s="206"/>
      <c r="AB14" s="206"/>
      <c r="AC14" s="205"/>
      <c r="AD14" s="180"/>
      <c r="AE14" s="181"/>
    </row>
    <row r="15" spans="1:31" ht="17.100000000000001" customHeight="1" x14ac:dyDescent="0.2"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7"/>
      <c r="T15" s="37"/>
      <c r="U15" s="37"/>
      <c r="V15" s="36"/>
      <c r="W15" s="36"/>
      <c r="X15" s="36"/>
      <c r="Y15" s="36"/>
      <c r="Z15" s="36"/>
      <c r="AA15" s="36"/>
      <c r="AB15" s="36"/>
      <c r="AC15" s="38">
        <f>SUM(AC5:AC14)</f>
        <v>0</v>
      </c>
      <c r="AD15" s="33"/>
      <c r="AE15" s="33"/>
    </row>
    <row r="16" spans="1:31" ht="17.100000000000001" customHeight="1" x14ac:dyDescent="0.2">
      <c r="B16" s="207"/>
      <c r="C16" s="207"/>
      <c r="D16" s="207"/>
      <c r="E16" s="207"/>
      <c r="F16" s="207"/>
      <c r="G16" s="207"/>
      <c r="H16" s="207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7"/>
      <c r="T16" s="37"/>
      <c r="U16" s="37"/>
      <c r="V16" s="36"/>
      <c r="W16" s="36"/>
      <c r="X16" s="36"/>
      <c r="Y16" s="36"/>
      <c r="Z16" s="36"/>
      <c r="AA16" s="36"/>
      <c r="AB16" s="36"/>
      <c r="AC16" s="36"/>
      <c r="AD16" s="33"/>
      <c r="AE16" s="33"/>
    </row>
    <row r="17" spans="1:31" ht="17.100000000000001" customHeight="1" x14ac:dyDescent="0.2">
      <c r="A17" s="208" t="s">
        <v>0</v>
      </c>
      <c r="B17" s="210" t="str">
        <f>F2</f>
        <v>2月1日(日)</v>
      </c>
      <c r="C17" s="211"/>
      <c r="D17" s="214" t="str">
        <f>B3</f>
        <v>Ｈ</v>
      </c>
      <c r="E17" s="215"/>
      <c r="F17" s="215" t="s">
        <v>2</v>
      </c>
      <c r="G17" s="215"/>
      <c r="H17" s="215"/>
      <c r="I17" s="215" t="s">
        <v>9</v>
      </c>
      <c r="J17" s="215"/>
      <c r="K17" s="215"/>
      <c r="L17" s="215" t="s">
        <v>167</v>
      </c>
      <c r="M17" s="215"/>
      <c r="N17" s="215"/>
      <c r="O17" s="215"/>
      <c r="P17" s="215"/>
      <c r="Q17" s="215"/>
      <c r="R17" s="215"/>
      <c r="S17" s="215"/>
      <c r="T17" s="215"/>
      <c r="U17" s="215"/>
      <c r="V17" s="184"/>
      <c r="W17" s="174" t="s">
        <v>10</v>
      </c>
      <c r="X17" s="175"/>
      <c r="Y17" s="175"/>
      <c r="Z17" s="175"/>
      <c r="AA17" s="176"/>
      <c r="AB17" s="182" t="s">
        <v>122</v>
      </c>
      <c r="AC17" s="182"/>
      <c r="AD17" s="182"/>
      <c r="AE17" s="37"/>
    </row>
    <row r="18" spans="1:31" ht="17.100000000000001" customHeight="1" x14ac:dyDescent="0.2">
      <c r="A18" s="209"/>
      <c r="B18" s="212"/>
      <c r="C18" s="213"/>
      <c r="D18" s="185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186"/>
      <c r="W18" s="177"/>
      <c r="X18" s="178"/>
      <c r="Y18" s="178"/>
      <c r="Z18" s="178"/>
      <c r="AA18" s="179"/>
      <c r="AB18" s="182"/>
      <c r="AC18" s="182"/>
      <c r="AD18" s="182"/>
      <c r="AE18" s="37"/>
    </row>
    <row r="19" spans="1:31" ht="17.100000000000001" customHeight="1" x14ac:dyDescent="0.25">
      <c r="A19" s="217">
        <v>1</v>
      </c>
      <c r="B19" s="219">
        <v>0.4375</v>
      </c>
      <c r="C19" s="220"/>
      <c r="D19" s="223" t="str">
        <f>B5</f>
        <v>FCアルピーノ</v>
      </c>
      <c r="E19" s="224"/>
      <c r="F19" s="224"/>
      <c r="G19" s="224"/>
      <c r="H19" s="225"/>
      <c r="I19" s="229">
        <f>IF(L19:L20="","",(L19+L20))</f>
        <v>15</v>
      </c>
      <c r="J19" s="230"/>
      <c r="K19" s="233" t="s">
        <v>7</v>
      </c>
      <c r="L19" s="62">
        <v>8</v>
      </c>
      <c r="M19" s="63" t="s">
        <v>6</v>
      </c>
      <c r="N19" s="62">
        <v>0</v>
      </c>
      <c r="O19" s="235" t="s">
        <v>8</v>
      </c>
      <c r="P19" s="230">
        <f>IF(N19:N20="","",(N19+N20))</f>
        <v>0</v>
      </c>
      <c r="Q19" s="237"/>
      <c r="R19" s="223" t="str">
        <f>B7</f>
        <v>甲府里垣SC</v>
      </c>
      <c r="S19" s="224"/>
      <c r="T19" s="224"/>
      <c r="U19" s="224"/>
      <c r="V19" s="225"/>
      <c r="W19" s="241" t="str">
        <f>B11</f>
        <v>北杜UFC</v>
      </c>
      <c r="X19" s="242"/>
      <c r="Y19" s="242"/>
      <c r="Z19" s="242"/>
      <c r="AA19" s="243"/>
      <c r="AB19" s="241" t="str">
        <f>B13</f>
        <v>身延ユナイテッド</v>
      </c>
      <c r="AC19" s="242"/>
      <c r="AD19" s="243"/>
      <c r="AE19" s="37"/>
    </row>
    <row r="20" spans="1:31" ht="17.100000000000001" customHeight="1" x14ac:dyDescent="0.25">
      <c r="A20" s="218"/>
      <c r="B20" s="221"/>
      <c r="C20" s="222"/>
      <c r="D20" s="226"/>
      <c r="E20" s="227"/>
      <c r="F20" s="227"/>
      <c r="G20" s="227"/>
      <c r="H20" s="228"/>
      <c r="I20" s="231"/>
      <c r="J20" s="232"/>
      <c r="K20" s="234"/>
      <c r="L20" s="64">
        <v>7</v>
      </c>
      <c r="M20" s="65" t="s">
        <v>6</v>
      </c>
      <c r="N20" s="64">
        <v>0</v>
      </c>
      <c r="O20" s="236"/>
      <c r="P20" s="232"/>
      <c r="Q20" s="238"/>
      <c r="R20" s="226"/>
      <c r="S20" s="227"/>
      <c r="T20" s="227"/>
      <c r="U20" s="227"/>
      <c r="V20" s="228"/>
      <c r="W20" s="244"/>
      <c r="X20" s="245"/>
      <c r="Y20" s="245"/>
      <c r="Z20" s="245"/>
      <c r="AA20" s="246"/>
      <c r="AB20" s="244"/>
      <c r="AC20" s="245"/>
      <c r="AD20" s="246"/>
      <c r="AE20" s="37"/>
    </row>
    <row r="21" spans="1:31" ht="17.100000000000001" customHeight="1" x14ac:dyDescent="0.25">
      <c r="A21" s="217">
        <v>2</v>
      </c>
      <c r="B21" s="219">
        <v>0.47916666666666669</v>
      </c>
      <c r="C21" s="220"/>
      <c r="D21" s="223" t="str">
        <f>B9</f>
        <v>FCヴァリエクオリア</v>
      </c>
      <c r="E21" s="224"/>
      <c r="F21" s="224"/>
      <c r="G21" s="224"/>
      <c r="H21" s="225"/>
      <c r="I21" s="229">
        <f>IF(L21:L22="","",(L21+L22))</f>
        <v>5</v>
      </c>
      <c r="J21" s="230"/>
      <c r="K21" s="233" t="s">
        <v>7</v>
      </c>
      <c r="L21" s="62">
        <v>4</v>
      </c>
      <c r="M21" s="63" t="s">
        <v>6</v>
      </c>
      <c r="N21" s="62">
        <v>0</v>
      </c>
      <c r="O21" s="235" t="s">
        <v>8</v>
      </c>
      <c r="P21" s="230">
        <f>IF(N21:N22="","",(N21+N22))</f>
        <v>0</v>
      </c>
      <c r="Q21" s="237"/>
      <c r="R21" s="223" t="str">
        <f>B11</f>
        <v>北杜UFC</v>
      </c>
      <c r="S21" s="224"/>
      <c r="T21" s="224"/>
      <c r="U21" s="224"/>
      <c r="V21" s="225"/>
      <c r="W21" s="257" t="str">
        <f>B5</f>
        <v>FCアルピーノ</v>
      </c>
      <c r="X21" s="242"/>
      <c r="Y21" s="242"/>
      <c r="Z21" s="242"/>
      <c r="AA21" s="243"/>
      <c r="AB21" s="241" t="str">
        <f>B7</f>
        <v>甲府里垣SC</v>
      </c>
      <c r="AC21" s="242"/>
      <c r="AD21" s="243"/>
      <c r="AE21" s="37"/>
    </row>
    <row r="22" spans="1:31" ht="17.100000000000001" customHeight="1" x14ac:dyDescent="0.25">
      <c r="A22" s="218"/>
      <c r="B22" s="221"/>
      <c r="C22" s="222"/>
      <c r="D22" s="226"/>
      <c r="E22" s="227"/>
      <c r="F22" s="227"/>
      <c r="G22" s="227"/>
      <c r="H22" s="228"/>
      <c r="I22" s="231"/>
      <c r="J22" s="232"/>
      <c r="K22" s="234"/>
      <c r="L22" s="64">
        <v>1</v>
      </c>
      <c r="M22" s="65" t="s">
        <v>6</v>
      </c>
      <c r="N22" s="64">
        <v>0</v>
      </c>
      <c r="O22" s="236"/>
      <c r="P22" s="232"/>
      <c r="Q22" s="238"/>
      <c r="R22" s="226"/>
      <c r="S22" s="227"/>
      <c r="T22" s="227"/>
      <c r="U22" s="227"/>
      <c r="V22" s="228"/>
      <c r="W22" s="244"/>
      <c r="X22" s="245"/>
      <c r="Y22" s="245"/>
      <c r="Z22" s="245"/>
      <c r="AA22" s="246"/>
      <c r="AB22" s="244"/>
      <c r="AC22" s="245"/>
      <c r="AD22" s="246"/>
      <c r="AE22" s="37"/>
    </row>
    <row r="23" spans="1:31" ht="17.100000000000001" customHeight="1" x14ac:dyDescent="0.25">
      <c r="A23" s="217">
        <v>3</v>
      </c>
      <c r="B23" s="219">
        <v>0.52083333333333337</v>
      </c>
      <c r="C23" s="220"/>
      <c r="D23" s="223" t="str">
        <f>B13</f>
        <v>身延ユナイテッド</v>
      </c>
      <c r="E23" s="224"/>
      <c r="F23" s="224"/>
      <c r="G23" s="224"/>
      <c r="H23" s="225"/>
      <c r="I23" s="229">
        <f>IF(L23:L24="","",(L23+L24))</f>
        <v>0</v>
      </c>
      <c r="J23" s="230"/>
      <c r="K23" s="239" t="s">
        <v>7</v>
      </c>
      <c r="L23" s="63">
        <v>0</v>
      </c>
      <c r="M23" s="63" t="s">
        <v>6</v>
      </c>
      <c r="N23" s="63">
        <v>4</v>
      </c>
      <c r="O23" s="239" t="s">
        <v>8</v>
      </c>
      <c r="P23" s="230">
        <f>IF(N23:N24="","",(N23+N24))</f>
        <v>9</v>
      </c>
      <c r="Q23" s="237"/>
      <c r="R23" s="223" t="str">
        <f>B5</f>
        <v>FCアルピーノ</v>
      </c>
      <c r="S23" s="224"/>
      <c r="T23" s="224"/>
      <c r="U23" s="224"/>
      <c r="V23" s="225"/>
      <c r="W23" s="241" t="str">
        <f>B9</f>
        <v>FCヴァリエクオリア</v>
      </c>
      <c r="X23" s="242"/>
      <c r="Y23" s="242"/>
      <c r="Z23" s="242"/>
      <c r="AA23" s="243"/>
      <c r="AB23" s="241" t="str">
        <f>B11</f>
        <v>北杜UFC</v>
      </c>
      <c r="AC23" s="242"/>
      <c r="AD23" s="243"/>
      <c r="AE23" s="37"/>
    </row>
    <row r="24" spans="1:31" ht="17.100000000000001" customHeight="1" x14ac:dyDescent="0.25">
      <c r="A24" s="218"/>
      <c r="B24" s="221"/>
      <c r="C24" s="222"/>
      <c r="D24" s="226"/>
      <c r="E24" s="227"/>
      <c r="F24" s="227"/>
      <c r="G24" s="227"/>
      <c r="H24" s="228"/>
      <c r="I24" s="231"/>
      <c r="J24" s="232"/>
      <c r="K24" s="240"/>
      <c r="L24" s="65">
        <v>0</v>
      </c>
      <c r="M24" s="65" t="s">
        <v>6</v>
      </c>
      <c r="N24" s="65">
        <v>5</v>
      </c>
      <c r="O24" s="240"/>
      <c r="P24" s="232"/>
      <c r="Q24" s="238"/>
      <c r="R24" s="226"/>
      <c r="S24" s="227"/>
      <c r="T24" s="227"/>
      <c r="U24" s="227"/>
      <c r="V24" s="228"/>
      <c r="W24" s="244"/>
      <c r="X24" s="245"/>
      <c r="Y24" s="245"/>
      <c r="Z24" s="245"/>
      <c r="AA24" s="246"/>
      <c r="AB24" s="244"/>
      <c r="AC24" s="245"/>
      <c r="AD24" s="246"/>
      <c r="AE24" s="37"/>
    </row>
    <row r="25" spans="1:31" ht="17.100000000000001" customHeight="1" x14ac:dyDescent="0.25">
      <c r="A25" s="217">
        <v>4</v>
      </c>
      <c r="B25" s="219">
        <v>0.5625</v>
      </c>
      <c r="C25" s="220"/>
      <c r="D25" s="223" t="str">
        <f>B7</f>
        <v>甲府里垣SC</v>
      </c>
      <c r="E25" s="224"/>
      <c r="F25" s="224"/>
      <c r="G25" s="224"/>
      <c r="H25" s="225"/>
      <c r="I25" s="229">
        <f>IF(L25:L26="","",(L25+L26))</f>
        <v>0</v>
      </c>
      <c r="J25" s="230"/>
      <c r="K25" s="239" t="s">
        <v>7</v>
      </c>
      <c r="L25" s="63">
        <v>0</v>
      </c>
      <c r="M25" s="63" t="s">
        <v>6</v>
      </c>
      <c r="N25" s="63">
        <v>5</v>
      </c>
      <c r="O25" s="239" t="s">
        <v>8</v>
      </c>
      <c r="P25" s="230">
        <f>IF(N25:N26="","",(N25+N26))</f>
        <v>9</v>
      </c>
      <c r="Q25" s="237"/>
      <c r="R25" s="223" t="str">
        <f>B9</f>
        <v>FCヴァリエクオリア</v>
      </c>
      <c r="S25" s="224"/>
      <c r="T25" s="224"/>
      <c r="U25" s="224"/>
      <c r="V25" s="225"/>
      <c r="W25" s="241" t="str">
        <f>B13</f>
        <v>身延ユナイテッド</v>
      </c>
      <c r="X25" s="242"/>
      <c r="Y25" s="242"/>
      <c r="Z25" s="242"/>
      <c r="AA25" s="243"/>
      <c r="AB25" s="241" t="str">
        <f>B5</f>
        <v>FCアルピーノ</v>
      </c>
      <c r="AC25" s="242"/>
      <c r="AD25" s="243"/>
      <c r="AE25" s="37"/>
    </row>
    <row r="26" spans="1:31" ht="17.100000000000001" customHeight="1" x14ac:dyDescent="0.25">
      <c r="A26" s="218"/>
      <c r="B26" s="221"/>
      <c r="C26" s="222"/>
      <c r="D26" s="226"/>
      <c r="E26" s="227"/>
      <c r="F26" s="227"/>
      <c r="G26" s="227"/>
      <c r="H26" s="228"/>
      <c r="I26" s="231"/>
      <c r="J26" s="232"/>
      <c r="K26" s="240"/>
      <c r="L26" s="65">
        <v>0</v>
      </c>
      <c r="M26" s="65" t="s">
        <v>6</v>
      </c>
      <c r="N26" s="65">
        <v>4</v>
      </c>
      <c r="O26" s="240"/>
      <c r="P26" s="232"/>
      <c r="Q26" s="238"/>
      <c r="R26" s="226"/>
      <c r="S26" s="227"/>
      <c r="T26" s="227"/>
      <c r="U26" s="227"/>
      <c r="V26" s="228"/>
      <c r="W26" s="244"/>
      <c r="X26" s="245"/>
      <c r="Y26" s="245"/>
      <c r="Z26" s="245"/>
      <c r="AA26" s="246"/>
      <c r="AB26" s="244"/>
      <c r="AC26" s="245"/>
      <c r="AD26" s="246"/>
      <c r="AE26" s="37"/>
    </row>
    <row r="27" spans="1:31" ht="17.100000000000001" customHeight="1" x14ac:dyDescent="0.25">
      <c r="A27" s="217">
        <v>5</v>
      </c>
      <c r="B27" s="219">
        <v>0.61111111111111116</v>
      </c>
      <c r="C27" s="220"/>
      <c r="D27" s="223" t="str">
        <f>B13</f>
        <v>身延ユナイテッド</v>
      </c>
      <c r="E27" s="224"/>
      <c r="F27" s="224"/>
      <c r="G27" s="224"/>
      <c r="H27" s="225"/>
      <c r="I27" s="229">
        <f>IF(L27:L28="","",(L27+L28))</f>
        <v>2</v>
      </c>
      <c r="J27" s="230"/>
      <c r="K27" s="233" t="s">
        <v>7</v>
      </c>
      <c r="L27" s="62">
        <v>2</v>
      </c>
      <c r="M27" s="63" t="s">
        <v>6</v>
      </c>
      <c r="N27" s="62">
        <v>0</v>
      </c>
      <c r="O27" s="235" t="s">
        <v>8</v>
      </c>
      <c r="P27" s="230">
        <f>IF(N27:N28="","",(N27+N28))</f>
        <v>2</v>
      </c>
      <c r="Q27" s="237"/>
      <c r="R27" s="223" t="str">
        <f>B11</f>
        <v>北杜UFC</v>
      </c>
      <c r="S27" s="224"/>
      <c r="T27" s="224"/>
      <c r="U27" s="224"/>
      <c r="V27" s="225"/>
      <c r="W27" s="241" t="str">
        <f>B7</f>
        <v>甲府里垣SC</v>
      </c>
      <c r="X27" s="242"/>
      <c r="Y27" s="242"/>
      <c r="Z27" s="242"/>
      <c r="AA27" s="243"/>
      <c r="AB27" s="241" t="str">
        <f>B9</f>
        <v>FCヴァリエクオリア</v>
      </c>
      <c r="AC27" s="242"/>
      <c r="AD27" s="243"/>
      <c r="AE27" s="37"/>
    </row>
    <row r="28" spans="1:31" ht="17.100000000000001" customHeight="1" x14ac:dyDescent="0.25">
      <c r="A28" s="218"/>
      <c r="B28" s="221"/>
      <c r="C28" s="222"/>
      <c r="D28" s="226"/>
      <c r="E28" s="227"/>
      <c r="F28" s="227"/>
      <c r="G28" s="227"/>
      <c r="H28" s="228"/>
      <c r="I28" s="231"/>
      <c r="J28" s="232"/>
      <c r="K28" s="234"/>
      <c r="L28" s="64">
        <v>0</v>
      </c>
      <c r="M28" s="65" t="s">
        <v>6</v>
      </c>
      <c r="N28" s="64">
        <v>2</v>
      </c>
      <c r="O28" s="236"/>
      <c r="P28" s="232"/>
      <c r="Q28" s="238"/>
      <c r="R28" s="226"/>
      <c r="S28" s="227"/>
      <c r="T28" s="227"/>
      <c r="U28" s="227"/>
      <c r="V28" s="228"/>
      <c r="W28" s="244"/>
      <c r="X28" s="245"/>
      <c r="Y28" s="245"/>
      <c r="Z28" s="245"/>
      <c r="AA28" s="246"/>
      <c r="AB28" s="244"/>
      <c r="AC28" s="245"/>
      <c r="AD28" s="246"/>
      <c r="AE28" s="37"/>
    </row>
    <row r="29" spans="1:31" ht="8.25" customHeight="1" x14ac:dyDescent="0.2">
      <c r="A29" s="39"/>
      <c r="B29" s="175"/>
      <c r="C29" s="175"/>
      <c r="D29" s="175"/>
      <c r="E29" s="175"/>
      <c r="F29" s="175"/>
      <c r="G29" s="175"/>
      <c r="H29" s="175"/>
      <c r="I29" s="40"/>
      <c r="K29" s="39"/>
      <c r="M29" s="41"/>
      <c r="O29" s="39"/>
      <c r="P29" s="40"/>
      <c r="R29" s="42"/>
      <c r="S29" s="42"/>
      <c r="T29" s="42"/>
      <c r="U29" s="42"/>
      <c r="V29" s="42"/>
    </row>
    <row r="30" spans="1:31" ht="8.25" customHeight="1" x14ac:dyDescent="0.2">
      <c r="B30" s="178"/>
      <c r="C30" s="178"/>
      <c r="D30" s="178"/>
      <c r="E30" s="178"/>
      <c r="F30" s="178"/>
      <c r="G30" s="178"/>
      <c r="H30" s="178"/>
    </row>
    <row r="31" spans="1:31" ht="17.100000000000001" customHeight="1" x14ac:dyDescent="0.2">
      <c r="A31" s="247" t="s">
        <v>0</v>
      </c>
      <c r="B31" s="210" t="str">
        <f>K2</f>
        <v>2月15日(日)</v>
      </c>
      <c r="C31" s="176"/>
      <c r="D31" s="214" t="str">
        <f>D17</f>
        <v>Ｈ</v>
      </c>
      <c r="E31" s="215"/>
      <c r="F31" s="215" t="s">
        <v>2</v>
      </c>
      <c r="G31" s="215"/>
      <c r="H31" s="215"/>
      <c r="I31" s="215" t="s">
        <v>1</v>
      </c>
      <c r="J31" s="215"/>
      <c r="K31" s="215"/>
      <c r="L31" s="248" t="s">
        <v>215</v>
      </c>
      <c r="M31" s="248"/>
      <c r="N31" s="248"/>
      <c r="O31" s="248"/>
      <c r="P31" s="248"/>
      <c r="Q31" s="248"/>
      <c r="R31" s="248"/>
      <c r="S31" s="248"/>
      <c r="T31" s="248"/>
      <c r="U31" s="248"/>
      <c r="V31" s="249"/>
      <c r="W31" s="182" t="str">
        <f>W17</f>
        <v>主審</v>
      </c>
      <c r="X31" s="182"/>
      <c r="Y31" s="247"/>
      <c r="Z31" s="247"/>
      <c r="AA31" s="247"/>
      <c r="AB31" s="182" t="str">
        <f>AB17</f>
        <v>補助審</v>
      </c>
      <c r="AC31" s="182"/>
      <c r="AD31" s="182"/>
      <c r="AE31" s="37"/>
    </row>
    <row r="32" spans="1:31" ht="17.100000000000001" customHeight="1" x14ac:dyDescent="0.2">
      <c r="A32" s="247"/>
      <c r="B32" s="177"/>
      <c r="C32" s="179"/>
      <c r="D32" s="185"/>
      <c r="E32" s="216"/>
      <c r="F32" s="216"/>
      <c r="G32" s="216"/>
      <c r="H32" s="216"/>
      <c r="I32" s="216"/>
      <c r="J32" s="216"/>
      <c r="K32" s="216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1"/>
      <c r="W32" s="182"/>
      <c r="X32" s="182"/>
      <c r="Y32" s="247"/>
      <c r="Z32" s="247"/>
      <c r="AA32" s="247"/>
      <c r="AB32" s="182"/>
      <c r="AC32" s="182"/>
      <c r="AD32" s="182"/>
      <c r="AE32" s="37"/>
    </row>
    <row r="33" spans="1:31" ht="17.100000000000001" customHeight="1" x14ac:dyDescent="0.25">
      <c r="A33" s="252">
        <v>1</v>
      </c>
      <c r="B33" s="219">
        <v>0.41666666666666669</v>
      </c>
      <c r="C33" s="220"/>
      <c r="D33" s="253" t="str">
        <f>B5</f>
        <v>FCアルピーノ</v>
      </c>
      <c r="E33" s="253"/>
      <c r="F33" s="253"/>
      <c r="G33" s="253"/>
      <c r="H33" s="253"/>
      <c r="I33" s="229" t="str">
        <f>IF(L33:L34="","",(L33+L34))</f>
        <v/>
      </c>
      <c r="J33" s="230"/>
      <c r="K33" s="233" t="s">
        <v>7</v>
      </c>
      <c r="L33" s="62"/>
      <c r="M33" s="63" t="s">
        <v>6</v>
      </c>
      <c r="N33" s="62"/>
      <c r="O33" s="235" t="s">
        <v>8</v>
      </c>
      <c r="P33" s="230" t="str">
        <f>IF(N33:N34="","",(N33+N34))</f>
        <v/>
      </c>
      <c r="Q33" s="237"/>
      <c r="R33" s="253" t="str">
        <f>B9</f>
        <v>FCヴァリエクオリア</v>
      </c>
      <c r="S33" s="253"/>
      <c r="T33" s="253"/>
      <c r="U33" s="253"/>
      <c r="V33" s="253"/>
      <c r="W33" s="255" t="str">
        <f>B7</f>
        <v>甲府里垣SC</v>
      </c>
      <c r="X33" s="255"/>
      <c r="Y33" s="256"/>
      <c r="Z33" s="256"/>
      <c r="AA33" s="256"/>
      <c r="AB33" s="255" t="str">
        <f>B13</f>
        <v>身延ユナイテッド</v>
      </c>
      <c r="AC33" s="255"/>
      <c r="AD33" s="255"/>
      <c r="AE33" s="37"/>
    </row>
    <row r="34" spans="1:31" ht="17.100000000000001" customHeight="1" x14ac:dyDescent="0.25">
      <c r="A34" s="252"/>
      <c r="B34" s="221"/>
      <c r="C34" s="222"/>
      <c r="D34" s="254"/>
      <c r="E34" s="254"/>
      <c r="F34" s="254"/>
      <c r="G34" s="254"/>
      <c r="H34" s="254"/>
      <c r="I34" s="231"/>
      <c r="J34" s="232"/>
      <c r="K34" s="234"/>
      <c r="L34" s="64"/>
      <c r="M34" s="65" t="s">
        <v>6</v>
      </c>
      <c r="N34" s="64"/>
      <c r="O34" s="236"/>
      <c r="P34" s="232"/>
      <c r="Q34" s="238"/>
      <c r="R34" s="254"/>
      <c r="S34" s="254"/>
      <c r="T34" s="254"/>
      <c r="U34" s="254"/>
      <c r="V34" s="254"/>
      <c r="W34" s="255"/>
      <c r="X34" s="255"/>
      <c r="Y34" s="256"/>
      <c r="Z34" s="256"/>
      <c r="AA34" s="256"/>
      <c r="AB34" s="255"/>
      <c r="AC34" s="255"/>
      <c r="AD34" s="255"/>
      <c r="AE34" s="37"/>
    </row>
    <row r="35" spans="1:31" ht="17.100000000000001" customHeight="1" x14ac:dyDescent="0.25">
      <c r="A35" s="252">
        <v>2</v>
      </c>
      <c r="B35" s="219">
        <v>0.45833333333333331</v>
      </c>
      <c r="C35" s="220"/>
      <c r="D35" s="254" t="str">
        <f>B11</f>
        <v>北杜UFC</v>
      </c>
      <c r="E35" s="254"/>
      <c r="F35" s="254"/>
      <c r="G35" s="254"/>
      <c r="H35" s="254"/>
      <c r="I35" s="229" t="str">
        <f>IF(L35:L36="","",(L35+L36))</f>
        <v/>
      </c>
      <c r="J35" s="230"/>
      <c r="K35" s="233" t="s">
        <v>7</v>
      </c>
      <c r="L35" s="62"/>
      <c r="M35" s="63" t="s">
        <v>6</v>
      </c>
      <c r="N35" s="62"/>
      <c r="O35" s="235" t="s">
        <v>8</v>
      </c>
      <c r="P35" s="230" t="str">
        <f>IF(N35:N36="","",(N35+N36))</f>
        <v/>
      </c>
      <c r="Q35" s="237"/>
      <c r="R35" s="254" t="str">
        <f>B7</f>
        <v>甲府里垣SC</v>
      </c>
      <c r="S35" s="254"/>
      <c r="T35" s="254"/>
      <c r="U35" s="254"/>
      <c r="V35" s="254"/>
      <c r="W35" s="255" t="str">
        <f>B9</f>
        <v>FCヴァリエクオリア</v>
      </c>
      <c r="X35" s="255"/>
      <c r="Y35" s="256"/>
      <c r="Z35" s="256"/>
      <c r="AA35" s="256"/>
      <c r="AB35" s="255" t="str">
        <f>D33</f>
        <v>FCアルピーノ</v>
      </c>
      <c r="AC35" s="255"/>
      <c r="AD35" s="255"/>
      <c r="AE35" s="37"/>
    </row>
    <row r="36" spans="1:31" ht="17.100000000000001" customHeight="1" x14ac:dyDescent="0.25">
      <c r="A36" s="252"/>
      <c r="B36" s="221"/>
      <c r="C36" s="222"/>
      <c r="D36" s="254"/>
      <c r="E36" s="254"/>
      <c r="F36" s="254"/>
      <c r="G36" s="254"/>
      <c r="H36" s="254"/>
      <c r="I36" s="231"/>
      <c r="J36" s="232"/>
      <c r="K36" s="234"/>
      <c r="L36" s="64"/>
      <c r="M36" s="65" t="s">
        <v>6</v>
      </c>
      <c r="N36" s="64"/>
      <c r="O36" s="236"/>
      <c r="P36" s="232"/>
      <c r="Q36" s="238"/>
      <c r="R36" s="254"/>
      <c r="S36" s="254"/>
      <c r="T36" s="254"/>
      <c r="U36" s="254"/>
      <c r="V36" s="254"/>
      <c r="W36" s="255"/>
      <c r="X36" s="255"/>
      <c r="Y36" s="256"/>
      <c r="Z36" s="256"/>
      <c r="AA36" s="256"/>
      <c r="AB36" s="255"/>
      <c r="AC36" s="255"/>
      <c r="AD36" s="255"/>
      <c r="AE36" s="37"/>
    </row>
    <row r="37" spans="1:31" ht="17.100000000000001" customHeight="1" x14ac:dyDescent="0.25">
      <c r="A37" s="252">
        <v>3</v>
      </c>
      <c r="B37" s="219">
        <v>0.5</v>
      </c>
      <c r="C37" s="220"/>
      <c r="D37" s="254" t="str">
        <f>B13</f>
        <v>身延ユナイテッド</v>
      </c>
      <c r="E37" s="254"/>
      <c r="F37" s="254"/>
      <c r="G37" s="254"/>
      <c r="H37" s="254"/>
      <c r="I37" s="229" t="str">
        <f>IF(L37:L38="","",(L37+L38))</f>
        <v/>
      </c>
      <c r="J37" s="230"/>
      <c r="K37" s="239" t="s">
        <v>7</v>
      </c>
      <c r="L37" s="63"/>
      <c r="M37" s="63" t="s">
        <v>6</v>
      </c>
      <c r="N37" s="63"/>
      <c r="O37" s="239" t="s">
        <v>8</v>
      </c>
      <c r="P37" s="230" t="str">
        <f>IF(N37:N38="","",(N37+N38))</f>
        <v/>
      </c>
      <c r="Q37" s="237"/>
      <c r="R37" s="254" t="str">
        <f>B9</f>
        <v>FCヴァリエクオリア</v>
      </c>
      <c r="S37" s="254"/>
      <c r="T37" s="254"/>
      <c r="U37" s="254"/>
      <c r="V37" s="254"/>
      <c r="W37" s="255" t="str">
        <f>D35</f>
        <v>北杜UFC</v>
      </c>
      <c r="X37" s="255"/>
      <c r="Y37" s="256"/>
      <c r="Z37" s="256"/>
      <c r="AA37" s="256"/>
      <c r="AB37" s="255" t="str">
        <f>B7</f>
        <v>甲府里垣SC</v>
      </c>
      <c r="AC37" s="255"/>
      <c r="AD37" s="255"/>
    </row>
    <row r="38" spans="1:31" ht="17.100000000000001" customHeight="1" x14ac:dyDescent="0.25">
      <c r="A38" s="252"/>
      <c r="B38" s="221"/>
      <c r="C38" s="222"/>
      <c r="D38" s="254"/>
      <c r="E38" s="254"/>
      <c r="F38" s="254"/>
      <c r="G38" s="254"/>
      <c r="H38" s="254"/>
      <c r="I38" s="231"/>
      <c r="J38" s="232"/>
      <c r="K38" s="240"/>
      <c r="L38" s="65"/>
      <c r="M38" s="65" t="s">
        <v>6</v>
      </c>
      <c r="N38" s="65"/>
      <c r="O38" s="240"/>
      <c r="P38" s="232"/>
      <c r="Q38" s="238"/>
      <c r="R38" s="254"/>
      <c r="S38" s="254"/>
      <c r="T38" s="254"/>
      <c r="U38" s="254"/>
      <c r="V38" s="254"/>
      <c r="W38" s="255"/>
      <c r="X38" s="255"/>
      <c r="Y38" s="256"/>
      <c r="Z38" s="256"/>
      <c r="AA38" s="256"/>
      <c r="AB38" s="255"/>
      <c r="AC38" s="255"/>
      <c r="AD38" s="255"/>
    </row>
    <row r="39" spans="1:31" ht="17.100000000000001" customHeight="1" x14ac:dyDescent="0.25">
      <c r="A39" s="252">
        <v>4</v>
      </c>
      <c r="B39" s="219">
        <v>0.54166666666666663</v>
      </c>
      <c r="C39" s="220"/>
      <c r="D39" s="254" t="str">
        <f>B5</f>
        <v>FCアルピーノ</v>
      </c>
      <c r="E39" s="254"/>
      <c r="F39" s="254"/>
      <c r="G39" s="254"/>
      <c r="H39" s="254"/>
      <c r="I39" s="229" t="str">
        <f>IF(L39:L40="","",(L39+L40))</f>
        <v/>
      </c>
      <c r="J39" s="230"/>
      <c r="K39" s="239" t="s">
        <v>7</v>
      </c>
      <c r="L39" s="66"/>
      <c r="M39" s="66" t="s">
        <v>6</v>
      </c>
      <c r="N39" s="66"/>
      <c r="O39" s="239" t="s">
        <v>8</v>
      </c>
      <c r="P39" s="230" t="str">
        <f>IF(N39:N40="","",(N39+N40))</f>
        <v/>
      </c>
      <c r="Q39" s="237"/>
      <c r="R39" s="254" t="str">
        <f>B11</f>
        <v>北杜UFC</v>
      </c>
      <c r="S39" s="254"/>
      <c r="T39" s="254"/>
      <c r="U39" s="254"/>
      <c r="V39" s="254"/>
      <c r="W39" s="255" t="str">
        <f>B13</f>
        <v>身延ユナイテッド</v>
      </c>
      <c r="X39" s="255"/>
      <c r="Y39" s="256"/>
      <c r="Z39" s="256"/>
      <c r="AA39" s="256"/>
      <c r="AB39" s="255" t="str">
        <f>B9</f>
        <v>FCヴァリエクオリア</v>
      </c>
      <c r="AC39" s="255"/>
      <c r="AD39" s="255"/>
      <c r="AE39" s="37"/>
    </row>
    <row r="40" spans="1:31" ht="17.100000000000001" customHeight="1" x14ac:dyDescent="0.25">
      <c r="A40" s="252"/>
      <c r="B40" s="221"/>
      <c r="C40" s="222"/>
      <c r="D40" s="254"/>
      <c r="E40" s="254"/>
      <c r="F40" s="254"/>
      <c r="G40" s="254"/>
      <c r="H40" s="254"/>
      <c r="I40" s="231"/>
      <c r="J40" s="232"/>
      <c r="K40" s="240"/>
      <c r="L40" s="65"/>
      <c r="M40" s="65" t="s">
        <v>6</v>
      </c>
      <c r="N40" s="65"/>
      <c r="O40" s="240"/>
      <c r="P40" s="232"/>
      <c r="Q40" s="238"/>
      <c r="R40" s="254"/>
      <c r="S40" s="254"/>
      <c r="T40" s="254"/>
      <c r="U40" s="254"/>
      <c r="V40" s="254"/>
      <c r="W40" s="255"/>
      <c r="X40" s="255"/>
      <c r="Y40" s="256"/>
      <c r="Z40" s="256"/>
      <c r="AA40" s="256"/>
      <c r="AB40" s="255"/>
      <c r="AC40" s="255"/>
      <c r="AD40" s="255"/>
      <c r="AE40" s="37"/>
    </row>
    <row r="41" spans="1:31" ht="17.100000000000001" customHeight="1" x14ac:dyDescent="0.25">
      <c r="A41" s="252">
        <v>5</v>
      </c>
      <c r="B41" s="219">
        <v>0.58333333333333337</v>
      </c>
      <c r="C41" s="220"/>
      <c r="D41" s="254" t="str">
        <f>B7</f>
        <v>甲府里垣SC</v>
      </c>
      <c r="E41" s="254"/>
      <c r="F41" s="254"/>
      <c r="G41" s="254"/>
      <c r="H41" s="254"/>
      <c r="I41" s="229" t="str">
        <f>IF(L41:L42="","",(L41+L42))</f>
        <v/>
      </c>
      <c r="J41" s="230"/>
      <c r="K41" s="239" t="s">
        <v>7</v>
      </c>
      <c r="L41" s="63"/>
      <c r="M41" s="63" t="s">
        <v>6</v>
      </c>
      <c r="N41" s="63"/>
      <c r="O41" s="239" t="s">
        <v>8</v>
      </c>
      <c r="P41" s="230" t="str">
        <f>IF(N41:N42="","",(N41+N42))</f>
        <v/>
      </c>
      <c r="Q41" s="237"/>
      <c r="R41" s="254" t="str">
        <f>B13</f>
        <v>身延ユナイテッド</v>
      </c>
      <c r="S41" s="254"/>
      <c r="T41" s="254"/>
      <c r="U41" s="254"/>
      <c r="V41" s="254"/>
      <c r="W41" s="255" t="str">
        <f>D39</f>
        <v>FCアルピーノ</v>
      </c>
      <c r="X41" s="255"/>
      <c r="Y41" s="256"/>
      <c r="Z41" s="256"/>
      <c r="AA41" s="256"/>
      <c r="AB41" s="255" t="str">
        <f>R39</f>
        <v>北杜UFC</v>
      </c>
      <c r="AC41" s="255"/>
      <c r="AD41" s="255"/>
      <c r="AE41" s="37"/>
    </row>
    <row r="42" spans="1:31" ht="17.100000000000001" customHeight="1" x14ac:dyDescent="0.25">
      <c r="A42" s="252"/>
      <c r="B42" s="221"/>
      <c r="C42" s="222"/>
      <c r="D42" s="254"/>
      <c r="E42" s="254"/>
      <c r="F42" s="254"/>
      <c r="G42" s="254"/>
      <c r="H42" s="254"/>
      <c r="I42" s="231"/>
      <c r="J42" s="232"/>
      <c r="K42" s="240"/>
      <c r="L42" s="65"/>
      <c r="M42" s="65" t="s">
        <v>6</v>
      </c>
      <c r="N42" s="65"/>
      <c r="O42" s="240"/>
      <c r="P42" s="232"/>
      <c r="Q42" s="238"/>
      <c r="R42" s="254"/>
      <c r="S42" s="254"/>
      <c r="T42" s="254"/>
      <c r="U42" s="254"/>
      <c r="V42" s="254"/>
      <c r="W42" s="255"/>
      <c r="X42" s="255"/>
      <c r="Y42" s="256"/>
      <c r="Z42" s="256"/>
      <c r="AA42" s="256"/>
      <c r="AB42" s="255"/>
      <c r="AC42" s="255"/>
      <c r="AD42" s="255"/>
      <c r="AE42" s="37"/>
    </row>
    <row r="44" spans="1:31" x14ac:dyDescent="0.2">
      <c r="B44" s="39"/>
      <c r="C44" s="37"/>
      <c r="W44" s="37"/>
      <c r="X44" s="37"/>
      <c r="Y44" s="37"/>
      <c r="Z44" s="37"/>
      <c r="AA44" s="37"/>
      <c r="AB44" s="37"/>
      <c r="AC44" s="37"/>
    </row>
    <row r="45" spans="1:31" ht="13.9" x14ac:dyDescent="0.2">
      <c r="B45" s="39"/>
      <c r="C45" s="39"/>
      <c r="D45" s="42"/>
      <c r="E45" s="42"/>
      <c r="F45" s="42"/>
      <c r="G45" s="42"/>
      <c r="H45" s="42"/>
      <c r="K45" s="39"/>
      <c r="M45" s="41"/>
      <c r="O45" s="39"/>
      <c r="P45" s="40"/>
    </row>
    <row r="46" spans="1:31" ht="13.5" customHeight="1" x14ac:dyDescent="0.2">
      <c r="B46" s="39"/>
      <c r="C46" s="43"/>
      <c r="D46" s="44"/>
      <c r="E46" s="42"/>
      <c r="F46" s="42"/>
      <c r="G46" s="42"/>
      <c r="H46" s="42"/>
      <c r="I46" s="40"/>
      <c r="K46" s="39"/>
      <c r="M46" s="41"/>
      <c r="O46" s="39"/>
      <c r="P46" s="40"/>
    </row>
    <row r="47" spans="1:31" ht="13.9" x14ac:dyDescent="0.2">
      <c r="B47" s="39"/>
      <c r="C47" s="45"/>
      <c r="D47" s="46"/>
      <c r="E47" s="47"/>
      <c r="F47" s="47"/>
      <c r="G47" s="47"/>
      <c r="H47" s="47"/>
      <c r="I47" s="48"/>
      <c r="J47" s="49"/>
      <c r="K47" s="50"/>
      <c r="M47" s="41"/>
      <c r="O47" s="39"/>
      <c r="P47" s="51"/>
      <c r="Q47" s="52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</row>
    <row r="48" spans="1:31" ht="13.9" x14ac:dyDescent="0.2">
      <c r="B48" s="39"/>
      <c r="C48" s="37"/>
      <c r="D48" s="47"/>
      <c r="E48" s="47"/>
      <c r="F48" s="47"/>
      <c r="G48" s="47"/>
      <c r="H48" s="47"/>
      <c r="I48" s="49"/>
      <c r="J48" s="49"/>
      <c r="K48" s="50"/>
      <c r="M48" s="41"/>
      <c r="O48" s="39"/>
      <c r="P48" s="51"/>
      <c r="Q48" s="52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</row>
    <row r="49" spans="2:29" ht="13.9" x14ac:dyDescent="0.2">
      <c r="B49" s="39"/>
      <c r="C49" s="45"/>
      <c r="D49" s="46"/>
      <c r="E49" s="47"/>
      <c r="F49" s="47"/>
      <c r="G49" s="47"/>
      <c r="H49" s="47"/>
      <c r="I49" s="48"/>
      <c r="J49" s="49"/>
      <c r="K49" s="50"/>
      <c r="M49" s="41"/>
      <c r="O49" s="39"/>
      <c r="P49" s="51"/>
      <c r="Q49" s="52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</row>
    <row r="50" spans="2:29" ht="13.9" x14ac:dyDescent="0.2">
      <c r="B50" s="39"/>
      <c r="C50" s="37"/>
      <c r="D50" s="47"/>
      <c r="E50" s="47"/>
      <c r="F50" s="47"/>
      <c r="G50" s="47"/>
      <c r="H50" s="47"/>
      <c r="I50" s="49"/>
      <c r="J50" s="49"/>
      <c r="K50" s="50"/>
      <c r="M50" s="41"/>
      <c r="O50" s="39"/>
      <c r="P50" s="51"/>
      <c r="Q50" s="52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</row>
  </sheetData>
  <protectedRanges>
    <protectedRange password="C4D3" sqref="D5:R5 D7:R7 D9:R9 D11:R11 D13:R13" name="関数データ保護"/>
  </protectedRanges>
  <mergeCells count="199">
    <mergeCell ref="C1:AC1"/>
    <mergeCell ref="A2:B2"/>
    <mergeCell ref="C2:E2"/>
    <mergeCell ref="P2:W2"/>
    <mergeCell ref="B3:C4"/>
    <mergeCell ref="D3:F4"/>
    <mergeCell ref="G3:I4"/>
    <mergeCell ref="J3:L4"/>
    <mergeCell ref="M3:O4"/>
    <mergeCell ref="P3:R4"/>
    <mergeCell ref="S3:V4"/>
    <mergeCell ref="W3:Y4"/>
    <mergeCell ref="Z3:AB4"/>
    <mergeCell ref="F2:J2"/>
    <mergeCell ref="K2:O2"/>
    <mergeCell ref="AD3:AD4"/>
    <mergeCell ref="A5:A6"/>
    <mergeCell ref="B5:C6"/>
    <mergeCell ref="D5:F6"/>
    <mergeCell ref="G5:I5"/>
    <mergeCell ref="J5:L5"/>
    <mergeCell ref="AD5:AD6"/>
    <mergeCell ref="AE5:AE6"/>
    <mergeCell ref="A7:A8"/>
    <mergeCell ref="B7:C8"/>
    <mergeCell ref="D7:F7"/>
    <mergeCell ref="G7:I8"/>
    <mergeCell ref="J7:L7"/>
    <mergeCell ref="M7:O7"/>
    <mergeCell ref="P7:R7"/>
    <mergeCell ref="S7:V8"/>
    <mergeCell ref="M5:O5"/>
    <mergeCell ref="P5:R5"/>
    <mergeCell ref="S5:V6"/>
    <mergeCell ref="W5:Y6"/>
    <mergeCell ref="Z5:AB6"/>
    <mergeCell ref="AC5:AC6"/>
    <mergeCell ref="W7:Y8"/>
    <mergeCell ref="Z7:AB8"/>
    <mergeCell ref="M9:O9"/>
    <mergeCell ref="P9:R9"/>
    <mergeCell ref="S9:V10"/>
    <mergeCell ref="AC7:AC8"/>
    <mergeCell ref="AD7:AD8"/>
    <mergeCell ref="AE7:AE8"/>
    <mergeCell ref="A9:A10"/>
    <mergeCell ref="B9:C10"/>
    <mergeCell ref="D9:F9"/>
    <mergeCell ref="G9:I9"/>
    <mergeCell ref="J9:L10"/>
    <mergeCell ref="AD9:AD10"/>
    <mergeCell ref="AE9:AE10"/>
    <mergeCell ref="W9:Y10"/>
    <mergeCell ref="Z9:AB10"/>
    <mergeCell ref="AC9:AC10"/>
    <mergeCell ref="W11:Y12"/>
    <mergeCell ref="Z11:AB12"/>
    <mergeCell ref="AC11:AC12"/>
    <mergeCell ref="AD11:AD12"/>
    <mergeCell ref="AE11:AE12"/>
    <mergeCell ref="A13:A14"/>
    <mergeCell ref="B13:C14"/>
    <mergeCell ref="D13:F13"/>
    <mergeCell ref="G13:I13"/>
    <mergeCell ref="J13:L13"/>
    <mergeCell ref="AD13:AD14"/>
    <mergeCell ref="AE13:AE14"/>
    <mergeCell ref="AC13:AC14"/>
    <mergeCell ref="A11:A12"/>
    <mergeCell ref="B11:C12"/>
    <mergeCell ref="D11:F11"/>
    <mergeCell ref="G11:I11"/>
    <mergeCell ref="J11:L11"/>
    <mergeCell ref="M11:O12"/>
    <mergeCell ref="P11:R11"/>
    <mergeCell ref="S11:V12"/>
    <mergeCell ref="B16:H16"/>
    <mergeCell ref="A17:A18"/>
    <mergeCell ref="B17:C18"/>
    <mergeCell ref="D17:E18"/>
    <mergeCell ref="F17:H18"/>
    <mergeCell ref="I17:K18"/>
    <mergeCell ref="L17:V18"/>
    <mergeCell ref="W17:AA18"/>
    <mergeCell ref="M13:O13"/>
    <mergeCell ref="P13:R14"/>
    <mergeCell ref="S13:V14"/>
    <mergeCell ref="W13:Y14"/>
    <mergeCell ref="Z13:AB14"/>
    <mergeCell ref="AB17:AD18"/>
    <mergeCell ref="AB19:AD20"/>
    <mergeCell ref="A21:A22"/>
    <mergeCell ref="B21:C22"/>
    <mergeCell ref="D21:H22"/>
    <mergeCell ref="I21:J22"/>
    <mergeCell ref="K21:K22"/>
    <mergeCell ref="O21:O22"/>
    <mergeCell ref="P21:Q22"/>
    <mergeCell ref="R21:V22"/>
    <mergeCell ref="W21:AA22"/>
    <mergeCell ref="AB21:AD22"/>
    <mergeCell ref="A19:A20"/>
    <mergeCell ref="B19:C20"/>
    <mergeCell ref="D19:H20"/>
    <mergeCell ref="I19:J20"/>
    <mergeCell ref="K19:K20"/>
    <mergeCell ref="O19:O20"/>
    <mergeCell ref="P19:Q20"/>
    <mergeCell ref="R19:V20"/>
    <mergeCell ref="W19:AA20"/>
    <mergeCell ref="AB23:AD24"/>
    <mergeCell ref="A25:A26"/>
    <mergeCell ref="B25:C26"/>
    <mergeCell ref="D25:H26"/>
    <mergeCell ref="I25:J26"/>
    <mergeCell ref="K25:K26"/>
    <mergeCell ref="O25:O26"/>
    <mergeCell ref="P25:Q26"/>
    <mergeCell ref="R25:V26"/>
    <mergeCell ref="W25:AA26"/>
    <mergeCell ref="AB25:AD26"/>
    <mergeCell ref="A23:A24"/>
    <mergeCell ref="B23:C24"/>
    <mergeCell ref="D23:H24"/>
    <mergeCell ref="I23:J24"/>
    <mergeCell ref="K23:K24"/>
    <mergeCell ref="O23:O24"/>
    <mergeCell ref="P23:Q24"/>
    <mergeCell ref="R23:V24"/>
    <mergeCell ref="W23:AA24"/>
    <mergeCell ref="AB27:AD28"/>
    <mergeCell ref="B29:H30"/>
    <mergeCell ref="A31:A32"/>
    <mergeCell ref="B31:C32"/>
    <mergeCell ref="D31:E32"/>
    <mergeCell ref="F31:H32"/>
    <mergeCell ref="I31:K32"/>
    <mergeCell ref="L31:V32"/>
    <mergeCell ref="W31:AA32"/>
    <mergeCell ref="AB31:AD32"/>
    <mergeCell ref="A27:A28"/>
    <mergeCell ref="B27:C28"/>
    <mergeCell ref="D27:H28"/>
    <mergeCell ref="I27:J28"/>
    <mergeCell ref="K27:K28"/>
    <mergeCell ref="O27:O28"/>
    <mergeCell ref="P27:Q28"/>
    <mergeCell ref="R27:V28"/>
    <mergeCell ref="W27:AA28"/>
    <mergeCell ref="AB33:AD34"/>
    <mergeCell ref="A35:A36"/>
    <mergeCell ref="B35:C36"/>
    <mergeCell ref="D35:H36"/>
    <mergeCell ref="I35:J36"/>
    <mergeCell ref="K35:K36"/>
    <mergeCell ref="O35:O36"/>
    <mergeCell ref="A33:A34"/>
    <mergeCell ref="B33:C34"/>
    <mergeCell ref="D33:H34"/>
    <mergeCell ref="I33:J34"/>
    <mergeCell ref="K33:K34"/>
    <mergeCell ref="O33:O34"/>
    <mergeCell ref="P35:Q36"/>
    <mergeCell ref="R35:V36"/>
    <mergeCell ref="W35:AA36"/>
    <mergeCell ref="AB35:AD36"/>
    <mergeCell ref="I37:J38"/>
    <mergeCell ref="K37:K38"/>
    <mergeCell ref="O37:O38"/>
    <mergeCell ref="P37:Q38"/>
    <mergeCell ref="R37:V38"/>
    <mergeCell ref="W37:AA38"/>
    <mergeCell ref="P33:Q34"/>
    <mergeCell ref="R33:V34"/>
    <mergeCell ref="W33:AA34"/>
    <mergeCell ref="AB37:AD38"/>
    <mergeCell ref="A39:A40"/>
    <mergeCell ref="B39:C40"/>
    <mergeCell ref="D39:H40"/>
    <mergeCell ref="I39:J40"/>
    <mergeCell ref="K39:K40"/>
    <mergeCell ref="O39:O40"/>
    <mergeCell ref="P41:Q42"/>
    <mergeCell ref="R41:V42"/>
    <mergeCell ref="W41:AA42"/>
    <mergeCell ref="AB41:AD42"/>
    <mergeCell ref="P39:Q40"/>
    <mergeCell ref="R39:V40"/>
    <mergeCell ref="W39:AA40"/>
    <mergeCell ref="AB39:AD40"/>
    <mergeCell ref="A41:A42"/>
    <mergeCell ref="B41:C42"/>
    <mergeCell ref="D41:H42"/>
    <mergeCell ref="I41:J42"/>
    <mergeCell ref="K41:K42"/>
    <mergeCell ref="O41:O42"/>
    <mergeCell ref="A37:A38"/>
    <mergeCell ref="B37:C38"/>
    <mergeCell ref="D37:H38"/>
  </mergeCells>
  <phoneticPr fontId="10"/>
  <conditionalFormatting sqref="S5 W5 Z5 AC5:AD14 S7 W7 Z7 S9 W9 Z9 S11 W11 Z11 S13 W13 Z13">
    <cfRule type="expression" dxfId="3" priority="1">
      <formula>$I$27=""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horizontalDpi="4294967293" verticalDpi="1200" r:id="rId1"/>
  <headerFooter alignWithMargins="0">
    <oddHeader xml:space="preserve">&amp;C&amp;"ＭＳ Ｐゴシック,太字"&amp;16 </oddHeader>
    <oddFooter>&amp;C&amp;12試合結果・警告退場は日程終了後直ちに4種広報部宛ご報告ください。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リーグ戦15日へ変更後</vt:lpstr>
      <vt:lpstr>A</vt:lpstr>
      <vt:lpstr>B</vt:lpstr>
      <vt:lpstr>C</vt:lpstr>
      <vt:lpstr>Ⅾ</vt:lpstr>
      <vt:lpstr>E</vt:lpstr>
      <vt:lpstr>F</vt:lpstr>
      <vt:lpstr>G</vt:lpstr>
      <vt:lpstr>H</vt:lpstr>
      <vt:lpstr>I</vt:lpstr>
      <vt:lpstr>J</vt:lpstr>
      <vt:lpstr>K</vt:lpstr>
      <vt:lpstr>L</vt:lpstr>
      <vt:lpstr>M</vt:lpstr>
      <vt:lpstr>Ⅾ!Print_Area</vt:lpstr>
      <vt:lpstr>A!Print_Area</vt:lpstr>
      <vt:lpstr>B!Print_Area</vt:lpstr>
      <vt:lpstr>'C'!Print_Area</vt:lpstr>
      <vt:lpstr>E!Print_Area</vt:lpstr>
      <vt:lpstr>F!Print_Area</vt:lpstr>
      <vt:lpstr>G!Print_Area</vt:lpstr>
      <vt:lpstr>H!Print_Area</vt:lpstr>
      <vt:lpstr>I!Print_Area</vt:lpstr>
      <vt:lpstr>J!Print_Area</vt:lpstr>
      <vt:lpstr>K!Print_Area</vt:lpstr>
      <vt:lpstr>L!Print_Area</vt:lpstr>
      <vt:lpstr>M!Print_Area</vt:lpstr>
      <vt:lpstr>リーグ戦15日へ変更後!Print_Area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kazuyuki</dc:creator>
  <cp:lastModifiedBy>和幸 鈴木</cp:lastModifiedBy>
  <cp:lastPrinted>2026-02-10T04:58:44Z</cp:lastPrinted>
  <dcterms:created xsi:type="dcterms:W3CDTF">2005-04-08T15:21:30Z</dcterms:created>
  <dcterms:modified xsi:type="dcterms:W3CDTF">2026-02-10T08:46:38Z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-2083714427</vt:i4>
  </property>
  <property fmtid="{D5CDD505-2E9C-101B-9397-08002B2CF9AE}" pid="3" name="_EmailSubject">
    <vt:lpwstr>春季大会組合せ</vt:lpwstr>
  </property>
  <property fmtid="{D5CDD505-2E9C-101B-9397-08002B2CF9AE}" pid="4" name="_AuthorEmail">
    <vt:lpwstr>k-suzuki@eps4.comlink.ne.jp</vt:lpwstr>
  </property>
  <property fmtid="{D5CDD505-2E9C-101B-9397-08002B2CF9AE}" pid="5" name="_AuthorEmailDisplayName">
    <vt:lpwstr>kazuyuki</vt:lpwstr>
  </property>
  <property fmtid="{D5CDD505-2E9C-101B-9397-08002B2CF9AE}" pid="6" name="_ReviewingToolsShownOnce">
    <vt:lpwstr/>
  </property>
</Properties>
</file>