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4fair-playweb\U-10\"/>
    </mc:Choice>
  </mc:AlternateContent>
  <bookViews>
    <workbookView xWindow="0" yWindow="0" windowWidth="19200" windowHeight="7515" tabRatio="720" activeTab="1"/>
  </bookViews>
  <sheets>
    <sheet name="参加チーム" sheetId="14" r:id="rId1"/>
    <sheet name="組合せ" sheetId="1" r:id="rId2"/>
    <sheet name="星取表印刷用" sheetId="30" r:id="rId3"/>
    <sheet name="星取表" sheetId="2" r:id="rId4"/>
    <sheet name="①②A" sheetId="15" r:id="rId5"/>
    <sheet name="①②B" sheetId="16" r:id="rId6"/>
    <sheet name="①②C" sheetId="17" r:id="rId7"/>
    <sheet name="①②D" sheetId="18" r:id="rId8"/>
    <sheet name="①②E" sheetId="19" r:id="rId9"/>
    <sheet name="①②F" sheetId="20" r:id="rId10"/>
    <sheet name="①②G" sheetId="21" r:id="rId11"/>
    <sheet name="①②H" sheetId="22" r:id="rId12"/>
    <sheet name="Sheet1" sheetId="28" r:id="rId13"/>
  </sheets>
  <definedNames>
    <definedName name="_xlnm._FilterDatabase" localSheetId="12" hidden="1">Sheet1!$A$1:$F$48</definedName>
    <definedName name="_xlnm.Print_Area" localSheetId="4">①②A!$A$1:$AD$32</definedName>
    <definedName name="_xlnm.Print_Area" localSheetId="5">①②B!$A$1:$AD$32</definedName>
    <definedName name="_xlnm.Print_Area" localSheetId="6">①②C!$A$1:$AD$32</definedName>
    <definedName name="_xlnm.Print_Area" localSheetId="7">①②D!$A$1:$AD$32</definedName>
    <definedName name="_xlnm.Print_Area" localSheetId="8">①②E!$A$1:$AD$32</definedName>
    <definedName name="_xlnm.Print_Area" localSheetId="9">①②F!$A$1:$AD$32</definedName>
    <definedName name="_xlnm.Print_Area" localSheetId="10">①②G!$A$1:$AD$32</definedName>
    <definedName name="_xlnm.Print_Area" localSheetId="11">①②H!$A$1:$AD$32</definedName>
    <definedName name="_xlnm.Print_Area" localSheetId="0">参加チーム!$A$1:$M$18</definedName>
    <definedName name="_xlnm.Print_Area" localSheetId="3">星取表!$A$1:$AA$109</definedName>
    <definedName name="_xlnm.Print_Area" localSheetId="2">星取表印刷用!$A$1:$AA$112</definedName>
    <definedName name="_xlnm.Print_Area" localSheetId="1">組合せ!$A$1:$M$30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9" l="1"/>
  <c r="I23" i="19"/>
  <c r="I11" i="1" l="1"/>
  <c r="V165" i="30" l="1"/>
  <c r="P164" i="30"/>
  <c r="O165" i="30" s="1"/>
  <c r="V163" i="30" s="1"/>
  <c r="J163" i="30"/>
  <c r="J164" i="30" s="1"/>
  <c r="D163" i="30"/>
  <c r="D164" i="30" s="1"/>
  <c r="P162" i="30"/>
  <c r="L165" i="30" s="1"/>
  <c r="M162" i="30"/>
  <c r="L163" i="30" s="1"/>
  <c r="G162" i="30"/>
  <c r="I161" i="30"/>
  <c r="G161" i="30"/>
  <c r="P160" i="30"/>
  <c r="I165" i="30" s="1"/>
  <c r="M160" i="30"/>
  <c r="G163" i="30" s="1"/>
  <c r="J160" i="30"/>
  <c r="D159" i="30"/>
  <c r="D160" i="30" s="1"/>
  <c r="S159" i="30" s="1"/>
  <c r="P158" i="30"/>
  <c r="F165" i="30" s="1"/>
  <c r="M158" i="30"/>
  <c r="F163" i="30" s="1"/>
  <c r="J158" i="30"/>
  <c r="F161" i="30" s="1"/>
  <c r="G158" i="30"/>
  <c r="F159" i="30" s="1"/>
  <c r="V157" i="30" s="1"/>
  <c r="G154" i="30"/>
  <c r="A154" i="30"/>
  <c r="B155" i="30" s="1"/>
  <c r="V151" i="30"/>
  <c r="O151" i="30"/>
  <c r="V149" i="30" s="1"/>
  <c r="Z149" i="30" s="1"/>
  <c r="P150" i="30"/>
  <c r="M151" i="30" s="1"/>
  <c r="M152" i="30" s="1"/>
  <c r="J149" i="30"/>
  <c r="J150" i="30" s="1"/>
  <c r="D149" i="30"/>
  <c r="D150" i="30" s="1"/>
  <c r="P148" i="30"/>
  <c r="J151" i="30" s="1"/>
  <c r="J152" i="30" s="1"/>
  <c r="M148" i="30"/>
  <c r="L149" i="30" s="1"/>
  <c r="G148" i="30"/>
  <c r="I147" i="30"/>
  <c r="G147" i="30"/>
  <c r="F147" i="30"/>
  <c r="P146" i="30"/>
  <c r="I151" i="30" s="1"/>
  <c r="M146" i="30"/>
  <c r="X149" i="30" s="1"/>
  <c r="J146" i="30"/>
  <c r="D145" i="30"/>
  <c r="D146" i="30" s="1"/>
  <c r="S145" i="30" s="1"/>
  <c r="P144" i="30"/>
  <c r="D151" i="30" s="1"/>
  <c r="D152" i="30" s="1"/>
  <c r="M144" i="30"/>
  <c r="F149" i="30" s="1"/>
  <c r="J144" i="30"/>
  <c r="D147" i="30" s="1"/>
  <c r="D148" i="30" s="1"/>
  <c r="S147" i="30" s="1"/>
  <c r="G144" i="30"/>
  <c r="F145" i="30" s="1"/>
  <c r="G140" i="30"/>
  <c r="A140" i="30"/>
  <c r="B141" i="30" s="1"/>
  <c r="V137" i="30"/>
  <c r="Z137" i="30" s="1"/>
  <c r="J137" i="30"/>
  <c r="J138" i="30" s="1"/>
  <c r="D137" i="30"/>
  <c r="D138" i="30" s="1"/>
  <c r="B137" i="30"/>
  <c r="P127" i="30" s="1"/>
  <c r="P136" i="30"/>
  <c r="O137" i="30" s="1"/>
  <c r="V135" i="30" s="1"/>
  <c r="B135" i="30"/>
  <c r="P134" i="30"/>
  <c r="L137" i="30" s="1"/>
  <c r="M134" i="30"/>
  <c r="J135" i="30" s="1"/>
  <c r="J136" i="30" s="1"/>
  <c r="F133" i="30"/>
  <c r="D133" i="30"/>
  <c r="D134" i="30" s="1"/>
  <c r="B133" i="30"/>
  <c r="J127" i="30" s="1"/>
  <c r="P132" i="30"/>
  <c r="I137" i="30" s="1"/>
  <c r="M132" i="30"/>
  <c r="I135" i="30" s="1"/>
  <c r="J132" i="30"/>
  <c r="F131" i="30"/>
  <c r="B131" i="30"/>
  <c r="G127" i="30" s="1"/>
  <c r="P130" i="30"/>
  <c r="X137" i="30" s="1"/>
  <c r="M130" i="30"/>
  <c r="J130" i="30"/>
  <c r="G130" i="30"/>
  <c r="S129" i="30"/>
  <c r="B129" i="30"/>
  <c r="D127" i="30" s="1"/>
  <c r="M127" i="30"/>
  <c r="G126" i="30"/>
  <c r="A126" i="30"/>
  <c r="B127" i="30" s="1"/>
  <c r="V124" i="30"/>
  <c r="O124" i="30"/>
  <c r="V122" i="30" s="1"/>
  <c r="J124" i="30"/>
  <c r="J125" i="30" s="1"/>
  <c r="I124" i="30"/>
  <c r="B124" i="30"/>
  <c r="P114" i="30" s="1"/>
  <c r="P123" i="30"/>
  <c r="M124" i="30" s="1"/>
  <c r="M125" i="30" s="1"/>
  <c r="D123" i="30"/>
  <c r="J122" i="30"/>
  <c r="J123" i="30" s="1"/>
  <c r="D122" i="30"/>
  <c r="B122" i="30"/>
  <c r="P121" i="30"/>
  <c r="L124" i="30" s="1"/>
  <c r="M121" i="30"/>
  <c r="L122" i="30" s="1"/>
  <c r="G121" i="30"/>
  <c r="I120" i="30"/>
  <c r="B120" i="30"/>
  <c r="J114" i="30" s="1"/>
  <c r="P119" i="30"/>
  <c r="G124" i="30" s="1"/>
  <c r="G125" i="30" s="1"/>
  <c r="M119" i="30"/>
  <c r="I122" i="30" s="1"/>
  <c r="J119" i="30"/>
  <c r="G120" i="30" s="1"/>
  <c r="F118" i="30"/>
  <c r="D118" i="30"/>
  <c r="B118" i="30"/>
  <c r="P117" i="30"/>
  <c r="X124" i="30" s="1"/>
  <c r="Z124" i="30" s="1"/>
  <c r="M117" i="30"/>
  <c r="F122" i="30" s="1"/>
  <c r="J117" i="30"/>
  <c r="G117" i="30"/>
  <c r="S116" i="30"/>
  <c r="B116" i="30"/>
  <c r="D114" i="30" s="1"/>
  <c r="M114" i="30"/>
  <c r="G114" i="30"/>
  <c r="G113" i="30"/>
  <c r="A113" i="30"/>
  <c r="B114" i="30" s="1"/>
  <c r="O110" i="30"/>
  <c r="M110" i="30"/>
  <c r="M111" i="30" s="1"/>
  <c r="J110" i="30"/>
  <c r="J111" i="30" s="1"/>
  <c r="D110" i="30"/>
  <c r="D111" i="30" s="1"/>
  <c r="P109" i="30"/>
  <c r="I108" i="30"/>
  <c r="F108" i="30"/>
  <c r="P107" i="30"/>
  <c r="L110" i="30" s="1"/>
  <c r="M107" i="30"/>
  <c r="L108" i="30" s="1"/>
  <c r="I106" i="30"/>
  <c r="G106" i="30"/>
  <c r="G107" i="30" s="1"/>
  <c r="P105" i="30"/>
  <c r="M105" i="30"/>
  <c r="G108" i="30" s="1"/>
  <c r="G109" i="30" s="1"/>
  <c r="J105" i="30"/>
  <c r="F104" i="30"/>
  <c r="D104" i="30"/>
  <c r="D105" i="30" s="1"/>
  <c r="P103" i="30"/>
  <c r="F110" i="30" s="1"/>
  <c r="M103" i="30"/>
  <c r="D108" i="30" s="1"/>
  <c r="D109" i="30" s="1"/>
  <c r="J103" i="30"/>
  <c r="F106" i="30" s="1"/>
  <c r="G103" i="30"/>
  <c r="P99" i="30"/>
  <c r="G99" i="30"/>
  <c r="A99" i="30"/>
  <c r="B100" i="30" s="1"/>
  <c r="M96" i="30"/>
  <c r="M97" i="30" s="1"/>
  <c r="J96" i="30"/>
  <c r="J97" i="30" s="1"/>
  <c r="I96" i="30"/>
  <c r="P95" i="30"/>
  <c r="O96" i="30" s="1"/>
  <c r="P93" i="30"/>
  <c r="L96" i="30" s="1"/>
  <c r="M93" i="30"/>
  <c r="J94" i="30" s="1"/>
  <c r="J95" i="30" s="1"/>
  <c r="F92" i="30"/>
  <c r="D92" i="30"/>
  <c r="D93" i="30" s="1"/>
  <c r="P91" i="30"/>
  <c r="G96" i="30" s="1"/>
  <c r="G97" i="30" s="1"/>
  <c r="M91" i="30"/>
  <c r="I94" i="30" s="1"/>
  <c r="J91" i="30"/>
  <c r="F90" i="30"/>
  <c r="D90" i="30"/>
  <c r="D91" i="30" s="1"/>
  <c r="P89" i="30"/>
  <c r="M89" i="30"/>
  <c r="J89" i="30"/>
  <c r="G89" i="30"/>
  <c r="P85" i="30"/>
  <c r="G85" i="30"/>
  <c r="A85" i="30"/>
  <c r="B86" i="30" s="1"/>
  <c r="O82" i="30"/>
  <c r="I82" i="30"/>
  <c r="F82" i="30"/>
  <c r="D82" i="30"/>
  <c r="D83" i="30" s="1"/>
  <c r="P81" i="30"/>
  <c r="M82" i="30" s="1"/>
  <c r="M83" i="30" s="1"/>
  <c r="J81" i="30"/>
  <c r="L80" i="30"/>
  <c r="B80" i="30"/>
  <c r="M72" i="30" s="1"/>
  <c r="P79" i="30"/>
  <c r="L82" i="30" s="1"/>
  <c r="M79" i="30"/>
  <c r="J80" i="30" s="1"/>
  <c r="F78" i="30"/>
  <c r="D78" i="30"/>
  <c r="D79" i="30" s="1"/>
  <c r="P77" i="30"/>
  <c r="G82" i="30" s="1"/>
  <c r="G83" i="30" s="1"/>
  <c r="M77" i="30"/>
  <c r="I80" i="30" s="1"/>
  <c r="J77" i="30"/>
  <c r="F76" i="30"/>
  <c r="D76" i="30"/>
  <c r="D77" i="30" s="1"/>
  <c r="P75" i="30"/>
  <c r="M75" i="30"/>
  <c r="J75" i="30"/>
  <c r="G75" i="30"/>
  <c r="B72" i="30"/>
  <c r="P71" i="30"/>
  <c r="G71" i="30"/>
  <c r="A71" i="30"/>
  <c r="J69" i="30"/>
  <c r="O68" i="30"/>
  <c r="J68" i="30"/>
  <c r="I68" i="30"/>
  <c r="P67" i="30"/>
  <c r="M68" i="30" s="1"/>
  <c r="M69" i="30" s="1"/>
  <c r="J67" i="30"/>
  <c r="F66" i="30"/>
  <c r="P65" i="30"/>
  <c r="L68" i="30" s="1"/>
  <c r="M65" i="30"/>
  <c r="J66" i="30" s="1"/>
  <c r="F64" i="30"/>
  <c r="D64" i="30"/>
  <c r="D65" i="30" s="1"/>
  <c r="P63" i="30"/>
  <c r="G68" i="30" s="1"/>
  <c r="G69" i="30" s="1"/>
  <c r="M63" i="30"/>
  <c r="I66" i="30" s="1"/>
  <c r="J63" i="30"/>
  <c r="F62" i="30"/>
  <c r="D62" i="30"/>
  <c r="D63" i="30" s="1"/>
  <c r="P61" i="30"/>
  <c r="M61" i="30"/>
  <c r="J61" i="30"/>
  <c r="G61" i="30"/>
  <c r="P57" i="30"/>
  <c r="G57" i="30"/>
  <c r="A57" i="30"/>
  <c r="B58" i="30" s="1"/>
  <c r="M55" i="30"/>
  <c r="O54" i="30"/>
  <c r="I54" i="30"/>
  <c r="P53" i="30"/>
  <c r="M54" i="30" s="1"/>
  <c r="L52" i="30"/>
  <c r="J52" i="30"/>
  <c r="J53" i="30" s="1"/>
  <c r="G52" i="30"/>
  <c r="G53" i="30" s="1"/>
  <c r="P51" i="30"/>
  <c r="L54" i="30" s="1"/>
  <c r="M51" i="30"/>
  <c r="D50" i="30"/>
  <c r="D51" i="30" s="1"/>
  <c r="P49" i="30"/>
  <c r="G54" i="30" s="1"/>
  <c r="G55" i="30" s="1"/>
  <c r="M49" i="30"/>
  <c r="I52" i="30" s="1"/>
  <c r="J49" i="30"/>
  <c r="G50" i="30" s="1"/>
  <c r="G51" i="30" s="1"/>
  <c r="D49" i="30"/>
  <c r="F48" i="30"/>
  <c r="D48" i="30"/>
  <c r="P47" i="30"/>
  <c r="M47" i="30"/>
  <c r="J47" i="30"/>
  <c r="G47" i="30"/>
  <c r="P43" i="30"/>
  <c r="G43" i="30"/>
  <c r="A43" i="30"/>
  <c r="B44" i="30" s="1"/>
  <c r="G41" i="30"/>
  <c r="O40" i="30"/>
  <c r="I40" i="30"/>
  <c r="P39" i="30"/>
  <c r="M40" i="30" s="1"/>
  <c r="M41" i="30" s="1"/>
  <c r="P37" i="30"/>
  <c r="L40" i="30" s="1"/>
  <c r="M37" i="30"/>
  <c r="J38" i="30" s="1"/>
  <c r="J39" i="30" s="1"/>
  <c r="F36" i="30"/>
  <c r="D36" i="30"/>
  <c r="D37" i="30" s="1"/>
  <c r="P35" i="30"/>
  <c r="G40" i="30" s="1"/>
  <c r="M35" i="30"/>
  <c r="I38" i="30" s="1"/>
  <c r="J35" i="30"/>
  <c r="I36" i="30" s="1"/>
  <c r="F34" i="30"/>
  <c r="D34" i="30"/>
  <c r="D35" i="30" s="1"/>
  <c r="P33" i="30"/>
  <c r="M33" i="30"/>
  <c r="D38" i="30" s="1"/>
  <c r="D39" i="30" s="1"/>
  <c r="J33" i="30"/>
  <c r="G33" i="30"/>
  <c r="B30" i="30"/>
  <c r="P29" i="30"/>
  <c r="G29" i="30"/>
  <c r="A29" i="30"/>
  <c r="O26" i="30"/>
  <c r="J26" i="30"/>
  <c r="J27" i="30" s="1"/>
  <c r="I26" i="30"/>
  <c r="D26" i="30"/>
  <c r="D27" i="30" s="1"/>
  <c r="P25" i="30"/>
  <c r="M26" i="30" s="1"/>
  <c r="M27" i="30" s="1"/>
  <c r="P23" i="30"/>
  <c r="L26" i="30" s="1"/>
  <c r="M23" i="30"/>
  <c r="J24" i="30" s="1"/>
  <c r="J25" i="30" s="1"/>
  <c r="F22" i="30"/>
  <c r="D22" i="30"/>
  <c r="D23" i="30" s="1"/>
  <c r="P21" i="30"/>
  <c r="G26" i="30" s="1"/>
  <c r="G27" i="30" s="1"/>
  <c r="M21" i="30"/>
  <c r="I24" i="30" s="1"/>
  <c r="J21" i="30"/>
  <c r="I22" i="30" s="1"/>
  <c r="F20" i="30"/>
  <c r="D20" i="30"/>
  <c r="D21" i="30" s="1"/>
  <c r="P19" i="30"/>
  <c r="M19" i="30"/>
  <c r="J19" i="30"/>
  <c r="G19" i="30"/>
  <c r="P15" i="30"/>
  <c r="G15" i="30"/>
  <c r="A15" i="30"/>
  <c r="B16" i="30" s="1"/>
  <c r="O12" i="30"/>
  <c r="J12" i="30"/>
  <c r="J13" i="30" s="1"/>
  <c r="I12" i="30"/>
  <c r="D12" i="30"/>
  <c r="D13" i="30" s="1"/>
  <c r="P11" i="30"/>
  <c r="M12" i="30" s="1"/>
  <c r="M13" i="30" s="1"/>
  <c r="P9" i="30"/>
  <c r="L12" i="30" s="1"/>
  <c r="M9" i="30"/>
  <c r="J10" i="30" s="1"/>
  <c r="J11" i="30" s="1"/>
  <c r="F8" i="30"/>
  <c r="D8" i="30"/>
  <c r="D9" i="30" s="1"/>
  <c r="P7" i="30"/>
  <c r="G12" i="30" s="1"/>
  <c r="G13" i="30" s="1"/>
  <c r="M7" i="30"/>
  <c r="G10" i="30" s="1"/>
  <c r="G11" i="30" s="1"/>
  <c r="J7" i="30"/>
  <c r="I8" i="30" s="1"/>
  <c r="F6" i="30"/>
  <c r="D6" i="30"/>
  <c r="D7" i="30" s="1"/>
  <c r="P5" i="30"/>
  <c r="F12" i="30" s="1"/>
  <c r="M5" i="30"/>
  <c r="J5" i="30"/>
  <c r="G5" i="30"/>
  <c r="P1" i="30"/>
  <c r="G1" i="30"/>
  <c r="A1" i="30"/>
  <c r="B2" i="30" s="1"/>
  <c r="AB26" i="30" l="1"/>
  <c r="F38" i="30"/>
  <c r="F54" i="30"/>
  <c r="D80" i="30"/>
  <c r="D81" i="30" s="1"/>
  <c r="I78" i="30"/>
  <c r="G78" i="30"/>
  <c r="F26" i="30"/>
  <c r="G38" i="30"/>
  <c r="G39" i="30" s="1"/>
  <c r="J40" i="30"/>
  <c r="J41" i="30" s="1"/>
  <c r="D52" i="30"/>
  <c r="D53" i="30" s="1"/>
  <c r="AB52" i="30" s="1"/>
  <c r="G66" i="30"/>
  <c r="G67" i="30" s="1"/>
  <c r="F80" i="30"/>
  <c r="D94" i="30"/>
  <c r="D95" i="30" s="1"/>
  <c r="F94" i="30"/>
  <c r="F10" i="30"/>
  <c r="AB4" i="30" s="1"/>
  <c r="L10" i="30"/>
  <c r="G24" i="30"/>
  <c r="G25" i="30" s="1"/>
  <c r="G8" i="30"/>
  <c r="I10" i="30"/>
  <c r="G22" i="30"/>
  <c r="G36" i="30"/>
  <c r="D40" i="30"/>
  <c r="D41" i="30" s="1"/>
  <c r="AB40" i="30" s="1"/>
  <c r="F50" i="30"/>
  <c r="F52" i="30"/>
  <c r="J54" i="30"/>
  <c r="J55" i="30" s="1"/>
  <c r="L66" i="30"/>
  <c r="D68" i="30"/>
  <c r="D69" i="30" s="1"/>
  <c r="AB68" i="30" s="1"/>
  <c r="G80" i="30"/>
  <c r="G81" i="30" s="1"/>
  <c r="J82" i="30"/>
  <c r="J83" i="30" s="1"/>
  <c r="AB82" i="30" s="1"/>
  <c r="F96" i="30"/>
  <c r="D96" i="30"/>
  <c r="D97" i="30" s="1"/>
  <c r="F24" i="30"/>
  <c r="L24" i="30"/>
  <c r="L38" i="30"/>
  <c r="D10" i="30"/>
  <c r="D11" i="30" s="1"/>
  <c r="AB10" i="30" s="1"/>
  <c r="D24" i="30"/>
  <c r="D25" i="30" s="1"/>
  <c r="AB24" i="30" s="1"/>
  <c r="F40" i="30"/>
  <c r="I50" i="30"/>
  <c r="AB48" i="30" s="1"/>
  <c r="D54" i="30"/>
  <c r="D55" i="30" s="1"/>
  <c r="AB54" i="30" s="1"/>
  <c r="D66" i="30"/>
  <c r="D67" i="30" s="1"/>
  <c r="AB66" i="30" s="1"/>
  <c r="I64" i="30"/>
  <c r="G64" i="30"/>
  <c r="F68" i="30"/>
  <c r="I92" i="30"/>
  <c r="G92" i="30"/>
  <c r="L94" i="30"/>
  <c r="V161" i="30"/>
  <c r="G94" i="30"/>
  <c r="G95" i="30" s="1"/>
  <c r="G110" i="30"/>
  <c r="G111" i="30" s="1"/>
  <c r="AB110" i="30" s="1"/>
  <c r="X120" i="30"/>
  <c r="F120" i="30"/>
  <c r="D119" i="30"/>
  <c r="S118" i="30" s="1"/>
  <c r="D135" i="30"/>
  <c r="D136" i="30" s="1"/>
  <c r="F135" i="30"/>
  <c r="V129" i="30" s="1"/>
  <c r="J108" i="30"/>
  <c r="J109" i="30" s="1"/>
  <c r="AB108" i="30" s="1"/>
  <c r="I110" i="30"/>
  <c r="D120" i="30"/>
  <c r="D121" i="30" s="1"/>
  <c r="S120" i="30" s="1"/>
  <c r="V120" i="30"/>
  <c r="Z120" i="30" s="1"/>
  <c r="I133" i="30"/>
  <c r="V131" i="30" s="1"/>
  <c r="X133" i="30"/>
  <c r="G133" i="30"/>
  <c r="G134" i="30" s="1"/>
  <c r="S133" i="30"/>
  <c r="AB133" i="30" s="1"/>
  <c r="G164" i="30"/>
  <c r="V159" i="30"/>
  <c r="D106" i="30"/>
  <c r="D107" i="30" s="1"/>
  <c r="V118" i="30"/>
  <c r="X122" i="30"/>
  <c r="Z122" i="30" s="1"/>
  <c r="V143" i="30"/>
  <c r="Z143" i="30" s="1"/>
  <c r="S163" i="30"/>
  <c r="Z165" i="30"/>
  <c r="L135" i="30"/>
  <c r="V133" i="30" s="1"/>
  <c r="Z133" i="30" s="1"/>
  <c r="G149" i="30"/>
  <c r="F151" i="30"/>
  <c r="L151" i="30"/>
  <c r="V147" i="30" s="1"/>
  <c r="Z147" i="30" s="1"/>
  <c r="AB147" i="30" s="1"/>
  <c r="I163" i="30"/>
  <c r="G165" i="30"/>
  <c r="G166" i="30" s="1"/>
  <c r="M165" i="30"/>
  <c r="X165" i="30"/>
  <c r="D124" i="30"/>
  <c r="D125" i="30" s="1"/>
  <c r="S124" i="30" s="1"/>
  <c r="AB124" i="30" s="1"/>
  <c r="G135" i="30"/>
  <c r="G136" i="30" s="1"/>
  <c r="F137" i="30"/>
  <c r="X143" i="30"/>
  <c r="X147" i="30"/>
  <c r="I149" i="30"/>
  <c r="V145" i="30" s="1"/>
  <c r="G151" i="30"/>
  <c r="G152" i="30" s="1"/>
  <c r="S151" i="30" s="1"/>
  <c r="AB151" i="30" s="1"/>
  <c r="X151" i="30"/>
  <c r="Z151" i="30" s="1"/>
  <c r="G122" i="30"/>
  <c r="G123" i="30" s="1"/>
  <c r="S122" i="30" s="1"/>
  <c r="AB122" i="30" s="1"/>
  <c r="F124" i="30"/>
  <c r="V116" i="30" s="1"/>
  <c r="G137" i="30"/>
  <c r="G138" i="30" s="1"/>
  <c r="S137" i="30" s="1"/>
  <c r="AB137" i="30" s="1"/>
  <c r="M137" i="30"/>
  <c r="M138" i="30" s="1"/>
  <c r="S157" i="30"/>
  <c r="D161" i="30"/>
  <c r="D162" i="30" s="1"/>
  <c r="S161" i="30" s="1"/>
  <c r="D165" i="30"/>
  <c r="D166" i="30" s="1"/>
  <c r="J165" i="30"/>
  <c r="J166" i="30" s="1"/>
  <c r="D131" i="30"/>
  <c r="S143" i="30"/>
  <c r="AB143" i="30" s="1"/>
  <c r="H46" i="28"/>
  <c r="H45" i="28"/>
  <c r="H44" i="28"/>
  <c r="F42" i="28"/>
  <c r="AB60" i="30" l="1"/>
  <c r="G79" i="30"/>
  <c r="AB78" i="30" s="1"/>
  <c r="D132" i="30"/>
  <c r="S131" i="30" s="1"/>
  <c r="X129" i="30"/>
  <c r="Z129" i="30" s="1"/>
  <c r="AB129" i="30" s="1"/>
  <c r="X159" i="30"/>
  <c r="Z159" i="30" s="1"/>
  <c r="AB159" i="30" s="1"/>
  <c r="AB120" i="30"/>
  <c r="X135" i="30"/>
  <c r="Z135" i="30" s="1"/>
  <c r="X116" i="30"/>
  <c r="Z116" i="30" s="1"/>
  <c r="AB116" i="30" s="1"/>
  <c r="Z161" i="30"/>
  <c r="AB161" i="30" s="1"/>
  <c r="AB96" i="30"/>
  <c r="AB18" i="30"/>
  <c r="AB88" i="30"/>
  <c r="AB38" i="30"/>
  <c r="AB12" i="30"/>
  <c r="AB104" i="30"/>
  <c r="G23" i="30"/>
  <c r="AB22" i="30" s="1"/>
  <c r="G9" i="30"/>
  <c r="AB8" i="30" s="1"/>
  <c r="X161" i="30"/>
  <c r="G150" i="30"/>
  <c r="S149" i="30" s="1"/>
  <c r="AB149" i="30" s="1"/>
  <c r="X131" i="30"/>
  <c r="AB106" i="30"/>
  <c r="G93" i="30"/>
  <c r="AB92" i="30" s="1"/>
  <c r="G65" i="30"/>
  <c r="AB64" i="30" s="1"/>
  <c r="X118" i="30"/>
  <c r="Z118" i="30" s="1"/>
  <c r="AB118" i="30" s="1"/>
  <c r="AA118" i="30" s="1"/>
  <c r="G37" i="30"/>
  <c r="AB36" i="30" s="1"/>
  <c r="AB94" i="30"/>
  <c r="AB80" i="30"/>
  <c r="S135" i="30"/>
  <c r="M166" i="30"/>
  <c r="X163" i="30" s="1"/>
  <c r="Z163" i="30" s="1"/>
  <c r="AB163" i="30" s="1"/>
  <c r="X157" i="30"/>
  <c r="Z157" i="30" s="1"/>
  <c r="AB157" i="30" s="1"/>
  <c r="Z131" i="30"/>
  <c r="AB102" i="30"/>
  <c r="AB74" i="30"/>
  <c r="AB50" i="30"/>
  <c r="AB32" i="30"/>
  <c r="H47" i="28"/>
  <c r="AA116" i="30" l="1"/>
  <c r="AA124" i="30"/>
  <c r="AA122" i="30"/>
  <c r="AB62" i="30"/>
  <c r="AB20" i="30"/>
  <c r="AB46" i="30"/>
  <c r="AB131" i="30"/>
  <c r="AA137" i="30" s="1"/>
  <c r="AB76" i="30"/>
  <c r="AA149" i="30"/>
  <c r="S165" i="30"/>
  <c r="AB165" i="30" s="1"/>
  <c r="AA165" i="30" s="1"/>
  <c r="AB135" i="30"/>
  <c r="AA135" i="30" s="1"/>
  <c r="AB34" i="30"/>
  <c r="AB90" i="30"/>
  <c r="X145" i="30"/>
  <c r="Z145" i="30" s="1"/>
  <c r="AB145" i="30" s="1"/>
  <c r="AB6" i="30"/>
  <c r="AA120" i="30"/>
  <c r="F43" i="28"/>
  <c r="AA159" i="30" l="1"/>
  <c r="AA145" i="30"/>
  <c r="AA143" i="30"/>
  <c r="AA151" i="30"/>
  <c r="AA147" i="30"/>
  <c r="AA133" i="30"/>
  <c r="AA161" i="30"/>
  <c r="AA131" i="30"/>
  <c r="AA129" i="30"/>
  <c r="AA157" i="30"/>
  <c r="AA163" i="30"/>
  <c r="M2" i="1"/>
  <c r="L2" i="1"/>
  <c r="P97" i="2" l="1"/>
  <c r="G97" i="2"/>
  <c r="A97" i="2"/>
  <c r="P83" i="2"/>
  <c r="G83" i="2"/>
  <c r="A83" i="2"/>
  <c r="P70" i="2"/>
  <c r="G70" i="2"/>
  <c r="A70" i="2"/>
  <c r="P56" i="2"/>
  <c r="P42" i="2"/>
  <c r="G42" i="2"/>
  <c r="P29" i="2"/>
  <c r="P15" i="2"/>
  <c r="P1" i="2"/>
  <c r="G56" i="2"/>
  <c r="A56" i="2"/>
  <c r="N21" i="22"/>
  <c r="N5" i="22"/>
  <c r="N21" i="21"/>
  <c r="N5" i="21"/>
  <c r="N21" i="20"/>
  <c r="N5" i="20"/>
  <c r="N21" i="19"/>
  <c r="N5" i="19"/>
  <c r="I3" i="1"/>
  <c r="I4" i="1"/>
  <c r="B62" i="30" s="1"/>
  <c r="G58" i="30" s="1"/>
  <c r="I5" i="1"/>
  <c r="I6" i="1"/>
  <c r="I7" i="1"/>
  <c r="I22" i="1"/>
  <c r="I21" i="1"/>
  <c r="I20" i="1"/>
  <c r="I19" i="1"/>
  <c r="I18" i="1"/>
  <c r="I17" i="1"/>
  <c r="I16" i="1"/>
  <c r="I15" i="1"/>
  <c r="I14" i="1"/>
  <c r="I13" i="1"/>
  <c r="I12" i="1"/>
  <c r="B79" i="2"/>
  <c r="I10" i="1"/>
  <c r="I9" i="1"/>
  <c r="I8" i="1"/>
  <c r="AF11" i="20" l="1"/>
  <c r="B76" i="30"/>
  <c r="G72" i="30" s="1"/>
  <c r="AF15" i="22"/>
  <c r="B108" i="30"/>
  <c r="M100" i="30" s="1"/>
  <c r="AF13" i="20"/>
  <c r="B78" i="30"/>
  <c r="J72" i="30" s="1"/>
  <c r="AF11" i="21"/>
  <c r="B90" i="30"/>
  <c r="G86" i="30" s="1"/>
  <c r="AF9" i="22"/>
  <c r="B102" i="30"/>
  <c r="D100" i="30" s="1"/>
  <c r="AF17" i="22"/>
  <c r="B110" i="30"/>
  <c r="P100" i="30" s="1"/>
  <c r="AF17" i="21"/>
  <c r="B96" i="30"/>
  <c r="P86" i="30" s="1"/>
  <c r="B90" i="2"/>
  <c r="B92" i="30"/>
  <c r="J86" i="30" s="1"/>
  <c r="B102" i="2"/>
  <c r="B104" i="30"/>
  <c r="G100" i="30" s="1"/>
  <c r="B67" i="2"/>
  <c r="B68" i="30"/>
  <c r="P58" i="30" s="1"/>
  <c r="B59" i="2"/>
  <c r="B60" i="30"/>
  <c r="D58" i="30" s="1"/>
  <c r="AF9" i="21"/>
  <c r="B88" i="30"/>
  <c r="D86" i="30" s="1"/>
  <c r="AF13" i="19"/>
  <c r="B64" i="30"/>
  <c r="J58" i="30" s="1"/>
  <c r="AF9" i="20"/>
  <c r="B74" i="30"/>
  <c r="D72" i="30" s="1"/>
  <c r="B81" i="2"/>
  <c r="B82" i="30"/>
  <c r="P72" i="30" s="1"/>
  <c r="B92" i="2"/>
  <c r="B94" i="30"/>
  <c r="M86" i="30" s="1"/>
  <c r="AF13" i="22"/>
  <c r="B106" i="30"/>
  <c r="J100" i="30" s="1"/>
  <c r="AF15" i="19"/>
  <c r="B66" i="30"/>
  <c r="M58" i="30" s="1"/>
  <c r="AF9" i="19"/>
  <c r="AF11" i="22"/>
  <c r="AF17" i="19"/>
  <c r="AF15" i="20"/>
  <c r="AF13" i="21"/>
  <c r="B61" i="2"/>
  <c r="B73" i="2"/>
  <c r="B104" i="2"/>
  <c r="AF11" i="19"/>
  <c r="AF17" i="20"/>
  <c r="AF15" i="21"/>
  <c r="B63" i="2"/>
  <c r="B75" i="2"/>
  <c r="B86" i="2"/>
  <c r="B94" i="2"/>
  <c r="B106" i="2"/>
  <c r="B65" i="2"/>
  <c r="B77" i="2"/>
  <c r="B88" i="2"/>
  <c r="B100" i="2"/>
  <c r="B108" i="2"/>
  <c r="N21" i="18"/>
  <c r="N5" i="18"/>
  <c r="N21" i="17"/>
  <c r="N5" i="17"/>
  <c r="N21" i="16"/>
  <c r="N5" i="16"/>
  <c r="N21" i="15"/>
  <c r="N5" i="15"/>
  <c r="P31" i="22"/>
  <c r="I31" i="22"/>
  <c r="P29" i="22"/>
  <c r="I29" i="22"/>
  <c r="P27" i="22"/>
  <c r="I27" i="22"/>
  <c r="P25" i="22"/>
  <c r="I25" i="22"/>
  <c r="P23" i="22"/>
  <c r="I23" i="22"/>
  <c r="P17" i="22"/>
  <c r="I17" i="22"/>
  <c r="P15" i="22"/>
  <c r="I15" i="22"/>
  <c r="P13" i="22"/>
  <c r="I13" i="22"/>
  <c r="P11" i="22"/>
  <c r="I11" i="22"/>
  <c r="P9" i="22"/>
  <c r="I9" i="22"/>
  <c r="P31" i="21"/>
  <c r="I31" i="21"/>
  <c r="P29" i="21"/>
  <c r="I29" i="21"/>
  <c r="P27" i="21"/>
  <c r="I27" i="21"/>
  <c r="P25" i="21"/>
  <c r="I25" i="21"/>
  <c r="P23" i="21"/>
  <c r="I23" i="21"/>
  <c r="P17" i="21"/>
  <c r="I17" i="21"/>
  <c r="P15" i="21"/>
  <c r="I15" i="21"/>
  <c r="P13" i="21"/>
  <c r="I13" i="21"/>
  <c r="P11" i="21"/>
  <c r="I11" i="21"/>
  <c r="P9" i="21"/>
  <c r="I9" i="21"/>
  <c r="P31" i="20"/>
  <c r="I31" i="20"/>
  <c r="P29" i="20"/>
  <c r="I29" i="20"/>
  <c r="P27" i="20"/>
  <c r="I27" i="20"/>
  <c r="P25" i="20"/>
  <c r="I25" i="20"/>
  <c r="P23" i="20"/>
  <c r="I23" i="20"/>
  <c r="P17" i="20"/>
  <c r="I17" i="20"/>
  <c r="P15" i="20"/>
  <c r="I15" i="20"/>
  <c r="P13" i="20"/>
  <c r="I13" i="20"/>
  <c r="P11" i="20"/>
  <c r="I11" i="20"/>
  <c r="P9" i="20"/>
  <c r="I9" i="20"/>
  <c r="P31" i="19"/>
  <c r="I31" i="19"/>
  <c r="P29" i="19"/>
  <c r="I29" i="19"/>
  <c r="P27" i="19"/>
  <c r="I27" i="19"/>
  <c r="P25" i="19"/>
  <c r="I25" i="19"/>
  <c r="P23" i="19"/>
  <c r="P17" i="19"/>
  <c r="I17" i="19"/>
  <c r="P15" i="19"/>
  <c r="I15" i="19"/>
  <c r="P13" i="19"/>
  <c r="I13" i="19"/>
  <c r="P11" i="19"/>
  <c r="I11" i="19"/>
  <c r="P9" i="19"/>
  <c r="I9" i="19"/>
  <c r="P31" i="18"/>
  <c r="I31" i="18"/>
  <c r="P29" i="18"/>
  <c r="I29" i="18"/>
  <c r="P27" i="18"/>
  <c r="I27" i="18"/>
  <c r="P25" i="18"/>
  <c r="I25" i="18"/>
  <c r="P23" i="18"/>
  <c r="I23" i="18"/>
  <c r="P17" i="18"/>
  <c r="I17" i="18"/>
  <c r="P15" i="18"/>
  <c r="I15" i="18"/>
  <c r="P13" i="18"/>
  <c r="I13" i="18"/>
  <c r="P11" i="18"/>
  <c r="I11" i="18"/>
  <c r="P9" i="18"/>
  <c r="I9" i="18"/>
  <c r="P31" i="17"/>
  <c r="I31" i="17"/>
  <c r="P29" i="17"/>
  <c r="I29" i="17"/>
  <c r="P27" i="17"/>
  <c r="I27" i="17"/>
  <c r="P25" i="17"/>
  <c r="I25" i="17"/>
  <c r="P23" i="17"/>
  <c r="I23" i="17"/>
  <c r="P17" i="17"/>
  <c r="I17" i="17"/>
  <c r="P15" i="17"/>
  <c r="I15" i="17"/>
  <c r="P13" i="17"/>
  <c r="I13" i="17"/>
  <c r="P11" i="17"/>
  <c r="I11" i="17"/>
  <c r="P9" i="17"/>
  <c r="I9" i="17"/>
  <c r="P31" i="16"/>
  <c r="I31" i="16"/>
  <c r="P29" i="16"/>
  <c r="I29" i="16"/>
  <c r="P27" i="16"/>
  <c r="I27" i="16"/>
  <c r="P25" i="16"/>
  <c r="I25" i="16"/>
  <c r="P23" i="16"/>
  <c r="I23" i="16"/>
  <c r="P17" i="16"/>
  <c r="I17" i="16"/>
  <c r="P15" i="16"/>
  <c r="I15" i="16"/>
  <c r="P13" i="16"/>
  <c r="I13" i="16"/>
  <c r="P11" i="16"/>
  <c r="I11" i="16"/>
  <c r="P9" i="16"/>
  <c r="I9" i="16"/>
  <c r="P31" i="15"/>
  <c r="I31" i="15"/>
  <c r="P29" i="15"/>
  <c r="I29" i="15"/>
  <c r="P27" i="15"/>
  <c r="I27" i="15"/>
  <c r="P25" i="15"/>
  <c r="I25" i="15"/>
  <c r="P23" i="15"/>
  <c r="I23" i="15"/>
  <c r="P17" i="15"/>
  <c r="I17" i="15"/>
  <c r="P15" i="15"/>
  <c r="I15" i="15"/>
  <c r="P13" i="15"/>
  <c r="I13" i="15"/>
  <c r="P11" i="15"/>
  <c r="I11" i="15"/>
  <c r="P9" i="15"/>
  <c r="I9" i="15"/>
  <c r="A18" i="14" l="1"/>
  <c r="B62" i="1"/>
  <c r="B165" i="30" s="1"/>
  <c r="P155" i="30" s="1"/>
  <c r="B61" i="1"/>
  <c r="B163" i="30" s="1"/>
  <c r="M155" i="30" s="1"/>
  <c r="B60" i="1"/>
  <c r="B161" i="30" s="1"/>
  <c r="J155" i="30" s="1"/>
  <c r="B53" i="1"/>
  <c r="B143" i="30" s="1"/>
  <c r="D141" i="30" s="1"/>
  <c r="B59" i="1"/>
  <c r="B159" i="30" s="1"/>
  <c r="G155" i="30" s="1"/>
  <c r="B58" i="1"/>
  <c r="B157" i="30" s="1"/>
  <c r="D155" i="30" s="1"/>
  <c r="B57" i="1"/>
  <c r="B151" i="30" s="1"/>
  <c r="P141" i="30" s="1"/>
  <c r="B56" i="1"/>
  <c r="B149" i="30" s="1"/>
  <c r="M141" i="30" s="1"/>
  <c r="B55" i="1"/>
  <c r="B147" i="30" s="1"/>
  <c r="J141" i="30" s="1"/>
  <c r="B54" i="1"/>
  <c r="B145" i="30" s="1"/>
  <c r="G141" i="30" s="1"/>
  <c r="B22" i="1"/>
  <c r="B54" i="30" s="1"/>
  <c r="P44" i="30" s="1"/>
  <c r="B21" i="1"/>
  <c r="B52" i="30" s="1"/>
  <c r="M44" i="30" s="1"/>
  <c r="B20" i="1"/>
  <c r="B50" i="30" s="1"/>
  <c r="J44" i="30" s="1"/>
  <c r="B19" i="1"/>
  <c r="B48" i="30" s="1"/>
  <c r="G44" i="30" s="1"/>
  <c r="B18" i="1"/>
  <c r="B46" i="30" s="1"/>
  <c r="D44" i="30" s="1"/>
  <c r="B17" i="1"/>
  <c r="B40" i="30" s="1"/>
  <c r="P30" i="30" s="1"/>
  <c r="B16" i="1"/>
  <c r="B38" i="30" s="1"/>
  <c r="M30" i="30" s="1"/>
  <c r="B15" i="1"/>
  <c r="B36" i="30" s="1"/>
  <c r="J30" i="30" s="1"/>
  <c r="B14" i="1"/>
  <c r="B34" i="30" s="1"/>
  <c r="G30" i="30" s="1"/>
  <c r="B13" i="1"/>
  <c r="B32" i="30" s="1"/>
  <c r="D30" i="30" s="1"/>
  <c r="B10" i="1"/>
  <c r="B22" i="30" s="1"/>
  <c r="J16" i="30" s="1"/>
  <c r="B11" i="1"/>
  <c r="B24" i="30" s="1"/>
  <c r="M16" i="30" s="1"/>
  <c r="B12" i="1"/>
  <c r="B26" i="30" s="1"/>
  <c r="P16" i="30" s="1"/>
  <c r="B3" i="1"/>
  <c r="B4" i="30" s="1"/>
  <c r="D2" i="30" s="1"/>
  <c r="B9" i="1" l="1"/>
  <c r="B20" i="30" s="1"/>
  <c r="G16" i="30" s="1"/>
  <c r="B8" i="1"/>
  <c r="B18" i="30" s="1"/>
  <c r="D16" i="30" s="1"/>
  <c r="B7" i="1"/>
  <c r="B12" i="30" s="1"/>
  <c r="P2" i="30" s="1"/>
  <c r="B6" i="1"/>
  <c r="B10" i="30" s="1"/>
  <c r="M2" i="30" s="1"/>
  <c r="B5" i="1"/>
  <c r="B8" i="30" s="1"/>
  <c r="J2" i="30" s="1"/>
  <c r="B4" i="1"/>
  <c r="B6" i="30" s="1"/>
  <c r="G2" i="30" s="1"/>
  <c r="B163" i="2" l="1"/>
  <c r="B161" i="2"/>
  <c r="B159" i="2"/>
  <c r="B157" i="2"/>
  <c r="B155" i="2"/>
  <c r="B149" i="2"/>
  <c r="B147" i="2"/>
  <c r="M139" i="2" s="1"/>
  <c r="B145" i="2"/>
  <c r="J139" i="2" s="1"/>
  <c r="B143" i="2"/>
  <c r="B141" i="2"/>
  <c r="B135" i="2"/>
  <c r="B133" i="2"/>
  <c r="B131" i="2"/>
  <c r="B129" i="2"/>
  <c r="B127" i="2"/>
  <c r="B122" i="2"/>
  <c r="B120" i="2"/>
  <c r="B118" i="2"/>
  <c r="B116" i="2"/>
  <c r="B114" i="2"/>
  <c r="B53" i="2"/>
  <c r="B51" i="2"/>
  <c r="B49" i="2"/>
  <c r="B47" i="2"/>
  <c r="B45" i="2"/>
  <c r="B40" i="2"/>
  <c r="B38" i="2"/>
  <c r="B36" i="2"/>
  <c r="B34" i="2"/>
  <c r="B32" i="2"/>
  <c r="B26" i="2"/>
  <c r="B24" i="2"/>
  <c r="B22" i="2"/>
  <c r="AF13" i="16" s="1"/>
  <c r="B20" i="2"/>
  <c r="AF11" i="16" s="1"/>
  <c r="B18" i="2"/>
  <c r="B12" i="2"/>
  <c r="B10" i="2"/>
  <c r="AF15" i="15" s="1"/>
  <c r="B8" i="2"/>
  <c r="AF13" i="15" s="1"/>
  <c r="B6" i="2"/>
  <c r="AF11" i="15" s="1"/>
  <c r="B4" i="2"/>
  <c r="G152" i="2"/>
  <c r="G138" i="2"/>
  <c r="G124" i="2"/>
  <c r="G111" i="2"/>
  <c r="A152" i="2"/>
  <c r="A138" i="2"/>
  <c r="A124" i="2"/>
  <c r="A111" i="2"/>
  <c r="A42" i="2"/>
  <c r="G29" i="2"/>
  <c r="A29" i="2"/>
  <c r="G15" i="2"/>
  <c r="G1" i="2"/>
  <c r="A15" i="2"/>
  <c r="D164" i="2"/>
  <c r="X163" i="2"/>
  <c r="V163" i="2"/>
  <c r="Z163" i="2" s="1"/>
  <c r="M163" i="2"/>
  <c r="M164" i="2" s="1"/>
  <c r="J163" i="2"/>
  <c r="J164" i="2" s="1"/>
  <c r="G163" i="2"/>
  <c r="G164" i="2" s="1"/>
  <c r="D163" i="2"/>
  <c r="P162" i="2"/>
  <c r="O163" i="2" s="1"/>
  <c r="V161" i="2" s="1"/>
  <c r="G161" i="2"/>
  <c r="G162" i="2" s="1"/>
  <c r="P160" i="2"/>
  <c r="L163" i="2" s="1"/>
  <c r="M160" i="2"/>
  <c r="L161" i="2" s="1"/>
  <c r="G159" i="2"/>
  <c r="G160" i="2" s="1"/>
  <c r="D159" i="2"/>
  <c r="D160" i="2" s="1"/>
  <c r="P158" i="2"/>
  <c r="I163" i="2" s="1"/>
  <c r="M158" i="2"/>
  <c r="I161" i="2" s="1"/>
  <c r="J158" i="2"/>
  <c r="I159" i="2" s="1"/>
  <c r="V157" i="2" s="1"/>
  <c r="P156" i="2"/>
  <c r="F163" i="2" s="1"/>
  <c r="M156" i="2"/>
  <c r="F161" i="2" s="1"/>
  <c r="J156" i="2"/>
  <c r="F159" i="2" s="1"/>
  <c r="G156" i="2"/>
  <c r="X157" i="2" s="1"/>
  <c r="D153" i="2"/>
  <c r="V149" i="2"/>
  <c r="I149" i="2"/>
  <c r="P148" i="2"/>
  <c r="M149" i="2" s="1"/>
  <c r="M150" i="2" s="1"/>
  <c r="L147" i="2"/>
  <c r="J147" i="2"/>
  <c r="J148" i="2" s="1"/>
  <c r="I147" i="2"/>
  <c r="F147" i="2"/>
  <c r="P146" i="2"/>
  <c r="L149" i="2" s="1"/>
  <c r="V145" i="2" s="1"/>
  <c r="M146" i="2"/>
  <c r="P144" i="2"/>
  <c r="G149" i="2" s="1"/>
  <c r="G150" i="2" s="1"/>
  <c r="M144" i="2"/>
  <c r="G147" i="2" s="1"/>
  <c r="G148" i="2" s="1"/>
  <c r="J144" i="2"/>
  <c r="I145" i="2" s="1"/>
  <c r="V143" i="2" s="1"/>
  <c r="F143" i="2"/>
  <c r="P142" i="2"/>
  <c r="X149" i="2" s="1"/>
  <c r="Z149" i="2" s="1"/>
  <c r="M142" i="2"/>
  <c r="X147" i="2" s="1"/>
  <c r="J142" i="2"/>
  <c r="D145" i="2" s="1"/>
  <c r="D146" i="2" s="1"/>
  <c r="G142" i="2"/>
  <c r="P139" i="2"/>
  <c r="G139" i="2"/>
  <c r="D139" i="2"/>
  <c r="X135" i="2"/>
  <c r="V135" i="2"/>
  <c r="Z135" i="2" s="1"/>
  <c r="M135" i="2"/>
  <c r="M136" i="2" s="1"/>
  <c r="L135" i="2"/>
  <c r="J135" i="2"/>
  <c r="J136" i="2" s="1"/>
  <c r="G135" i="2"/>
  <c r="G136" i="2" s="1"/>
  <c r="D135" i="2"/>
  <c r="D136" i="2" s="1"/>
  <c r="S135" i="2" s="1"/>
  <c r="AB135" i="2" s="1"/>
  <c r="P134" i="2"/>
  <c r="O135" i="2" s="1"/>
  <c r="V133" i="2" s="1"/>
  <c r="J133" i="2"/>
  <c r="J134" i="2" s="1"/>
  <c r="X131" i="2" s="1"/>
  <c r="P132" i="2"/>
  <c r="M132" i="2"/>
  <c r="L133" i="2" s="1"/>
  <c r="V131" i="2" s="1"/>
  <c r="Z131" i="2" s="1"/>
  <c r="D132" i="2"/>
  <c r="I131" i="2"/>
  <c r="G131" i="2"/>
  <c r="G132" i="2" s="1"/>
  <c r="D131" i="2"/>
  <c r="P130" i="2"/>
  <c r="I135" i="2" s="1"/>
  <c r="M130" i="2"/>
  <c r="I133" i="2" s="1"/>
  <c r="J130" i="2"/>
  <c r="P128" i="2"/>
  <c r="F135" i="2" s="1"/>
  <c r="M128" i="2"/>
  <c r="F133" i="2" s="1"/>
  <c r="J128" i="2"/>
  <c r="F131" i="2" s="1"/>
  <c r="G128" i="2"/>
  <c r="F129" i="2" s="1"/>
  <c r="S127" i="2"/>
  <c r="G125" i="2"/>
  <c r="D123" i="2"/>
  <c r="X122" i="2"/>
  <c r="V122" i="2"/>
  <c r="Z122" i="2" s="1"/>
  <c r="M122" i="2"/>
  <c r="M123" i="2" s="1"/>
  <c r="J122" i="2"/>
  <c r="J123" i="2" s="1"/>
  <c r="G122" i="2"/>
  <c r="G123" i="2" s="1"/>
  <c r="D122" i="2"/>
  <c r="P121" i="2"/>
  <c r="O122" i="2" s="1"/>
  <c r="V120" i="2" s="1"/>
  <c r="G120" i="2"/>
  <c r="G121" i="2" s="1"/>
  <c r="P119" i="2"/>
  <c r="L122" i="2" s="1"/>
  <c r="M119" i="2"/>
  <c r="L120" i="2" s="1"/>
  <c r="G118" i="2"/>
  <c r="G119" i="2" s="1"/>
  <c r="D118" i="2"/>
  <c r="D119" i="2" s="1"/>
  <c r="P117" i="2"/>
  <c r="I122" i="2" s="1"/>
  <c r="M117" i="2"/>
  <c r="I120" i="2" s="1"/>
  <c r="J117" i="2"/>
  <c r="I118" i="2" s="1"/>
  <c r="V116" i="2" s="1"/>
  <c r="P115" i="2"/>
  <c r="F122" i="2" s="1"/>
  <c r="M115" i="2"/>
  <c r="F120" i="2" s="1"/>
  <c r="J115" i="2"/>
  <c r="F118" i="2" s="1"/>
  <c r="G115" i="2"/>
  <c r="S114" i="2" s="1"/>
  <c r="J112" i="2"/>
  <c r="V108" i="2"/>
  <c r="I108" i="2"/>
  <c r="P107" i="2"/>
  <c r="M108" i="2" s="1"/>
  <c r="M109" i="2" s="1"/>
  <c r="F106" i="2"/>
  <c r="P105" i="2"/>
  <c r="L108" i="2" s="1"/>
  <c r="M105" i="2"/>
  <c r="J106" i="2" s="1"/>
  <c r="P103" i="2"/>
  <c r="G108" i="2" s="1"/>
  <c r="G109" i="2" s="1"/>
  <c r="M103" i="2"/>
  <c r="I106" i="2" s="1"/>
  <c r="J103" i="2"/>
  <c r="I104" i="2" s="1"/>
  <c r="P101" i="2"/>
  <c r="M101" i="2"/>
  <c r="J101" i="2"/>
  <c r="D104" i="2" s="1"/>
  <c r="D105" i="2" s="1"/>
  <c r="G101" i="2"/>
  <c r="F102" i="2" s="1"/>
  <c r="B98" i="2"/>
  <c r="V94" i="2"/>
  <c r="M94" i="2"/>
  <c r="M95" i="2" s="1"/>
  <c r="P93" i="2"/>
  <c r="O94" i="2" s="1"/>
  <c r="V92" i="2" s="1"/>
  <c r="P91" i="2"/>
  <c r="L94" i="2" s="1"/>
  <c r="M91" i="2"/>
  <c r="L92" i="2" s="1"/>
  <c r="P89" i="2"/>
  <c r="I94" i="2" s="1"/>
  <c r="M89" i="2"/>
  <c r="I92" i="2" s="1"/>
  <c r="J89" i="2"/>
  <c r="G90" i="2" s="1"/>
  <c r="P87" i="2"/>
  <c r="F94" i="2" s="1"/>
  <c r="M87" i="2"/>
  <c r="J87" i="2"/>
  <c r="F90" i="2" s="1"/>
  <c r="G87" i="2"/>
  <c r="F88" i="2" s="1"/>
  <c r="S86" i="2"/>
  <c r="V81" i="2"/>
  <c r="L81" i="2"/>
  <c r="P80" i="2"/>
  <c r="O81" i="2" s="1"/>
  <c r="V79" i="2" s="1"/>
  <c r="P78" i="2"/>
  <c r="J81" i="2" s="1"/>
  <c r="M78" i="2"/>
  <c r="L79" i="2" s="1"/>
  <c r="P76" i="2"/>
  <c r="I81" i="2" s="1"/>
  <c r="M76" i="2"/>
  <c r="I79" i="2" s="1"/>
  <c r="J76" i="2"/>
  <c r="I77" i="2" s="1"/>
  <c r="P74" i="2"/>
  <c r="D81" i="2" s="1"/>
  <c r="M74" i="2"/>
  <c r="F79" i="2" s="1"/>
  <c r="J74" i="2"/>
  <c r="F77" i="2" s="1"/>
  <c r="G74" i="2"/>
  <c r="F75" i="2" s="1"/>
  <c r="G71" i="2"/>
  <c r="B71" i="2"/>
  <c r="V67" i="2"/>
  <c r="M67" i="2"/>
  <c r="M68" i="2" s="1"/>
  <c r="P66" i="2"/>
  <c r="O67" i="2" s="1"/>
  <c r="V65" i="2" s="1"/>
  <c r="I65" i="2"/>
  <c r="P64" i="2"/>
  <c r="J67" i="2" s="1"/>
  <c r="M64" i="2"/>
  <c r="L65" i="2" s="1"/>
  <c r="I63" i="2"/>
  <c r="D63" i="2"/>
  <c r="D64" i="2" s="1"/>
  <c r="S63" i="2" s="1"/>
  <c r="P62" i="2"/>
  <c r="I67" i="2" s="1"/>
  <c r="M62" i="2"/>
  <c r="G65" i="2" s="1"/>
  <c r="J62" i="2"/>
  <c r="G63" i="2" s="1"/>
  <c r="G64" i="2" s="1"/>
  <c r="P60" i="2"/>
  <c r="F67" i="2" s="1"/>
  <c r="M60" i="2"/>
  <c r="J60" i="2"/>
  <c r="G60" i="2"/>
  <c r="S59" i="2" s="1"/>
  <c r="V53" i="2"/>
  <c r="P52" i="2"/>
  <c r="M53" i="2" s="1"/>
  <c r="P50" i="2"/>
  <c r="M50" i="2"/>
  <c r="L51" i="2" s="1"/>
  <c r="P48" i="2"/>
  <c r="I53" i="2" s="1"/>
  <c r="M48" i="2"/>
  <c r="I51" i="2" s="1"/>
  <c r="J48" i="2"/>
  <c r="I49" i="2" s="1"/>
  <c r="P46" i="2"/>
  <c r="F53" i="2" s="1"/>
  <c r="M46" i="2"/>
  <c r="F51" i="2" s="1"/>
  <c r="J46" i="2"/>
  <c r="D49" i="2" s="1"/>
  <c r="G46" i="2"/>
  <c r="F47" i="2" s="1"/>
  <c r="V40" i="2"/>
  <c r="P39" i="2"/>
  <c r="O40" i="2" s="1"/>
  <c r="V38" i="2" s="1"/>
  <c r="P37" i="2"/>
  <c r="L40" i="2" s="1"/>
  <c r="M37" i="2"/>
  <c r="L38" i="2" s="1"/>
  <c r="P35" i="2"/>
  <c r="I40" i="2" s="1"/>
  <c r="M35" i="2"/>
  <c r="I38" i="2" s="1"/>
  <c r="J35" i="2"/>
  <c r="I36" i="2" s="1"/>
  <c r="P33" i="2"/>
  <c r="F40" i="2" s="1"/>
  <c r="M33" i="2"/>
  <c r="F38" i="2" s="1"/>
  <c r="J33" i="2"/>
  <c r="F36" i="2" s="1"/>
  <c r="G33" i="2"/>
  <c r="S32" i="2"/>
  <c r="G30" i="2"/>
  <c r="V26" i="2"/>
  <c r="P25" i="2"/>
  <c r="O26" i="2" s="1"/>
  <c r="V24" i="2" s="1"/>
  <c r="P23" i="2"/>
  <c r="L26" i="2" s="1"/>
  <c r="M23" i="2"/>
  <c r="L24" i="2" s="1"/>
  <c r="D23" i="2"/>
  <c r="I22" i="2"/>
  <c r="G22" i="2"/>
  <c r="G23" i="2" s="1"/>
  <c r="D22" i="2"/>
  <c r="P21" i="2"/>
  <c r="I26" i="2" s="1"/>
  <c r="M21" i="2"/>
  <c r="I24" i="2" s="1"/>
  <c r="J21" i="2"/>
  <c r="P19" i="2"/>
  <c r="D26" i="2" s="1"/>
  <c r="M19" i="2"/>
  <c r="J19" i="2"/>
  <c r="F22" i="2" s="1"/>
  <c r="G19" i="2"/>
  <c r="F20" i="2" s="1"/>
  <c r="S18" i="2"/>
  <c r="J16" i="2"/>
  <c r="A1" i="2"/>
  <c r="B2" i="2" s="1"/>
  <c r="J7" i="2"/>
  <c r="J5" i="2"/>
  <c r="M7" i="2"/>
  <c r="I10" i="2" s="1"/>
  <c r="V12" i="2"/>
  <c r="M9" i="2"/>
  <c r="P9" i="2"/>
  <c r="P11" i="2"/>
  <c r="P7" i="2"/>
  <c r="M2" i="2"/>
  <c r="I90" i="2" l="1"/>
  <c r="G91" i="2" s="1"/>
  <c r="S90" i="2" s="1"/>
  <c r="G94" i="2"/>
  <c r="G95" i="2" s="1"/>
  <c r="D90" i="2"/>
  <c r="D91" i="2" s="1"/>
  <c r="G77" i="2"/>
  <c r="G78" i="2" s="1"/>
  <c r="D77" i="2"/>
  <c r="D78" i="2" s="1"/>
  <c r="S77" i="2" s="1"/>
  <c r="G53" i="2"/>
  <c r="G54" i="2" s="1"/>
  <c r="G36" i="2"/>
  <c r="G37" i="2" s="1"/>
  <c r="G40" i="2"/>
  <c r="G41" i="2" s="1"/>
  <c r="D36" i="2"/>
  <c r="D37" i="2" s="1"/>
  <c r="S36" i="2" s="1"/>
  <c r="M40" i="2"/>
  <c r="M41" i="2" s="1"/>
  <c r="G106" i="2"/>
  <c r="G107" i="2" s="1"/>
  <c r="V102" i="2"/>
  <c r="L106" i="2"/>
  <c r="J107" i="2" s="1"/>
  <c r="X108" i="2"/>
  <c r="Z108" i="2" s="1"/>
  <c r="D94" i="2"/>
  <c r="D95" i="2" s="1"/>
  <c r="X92" i="2"/>
  <c r="J92" i="2"/>
  <c r="J93" i="2" s="1"/>
  <c r="X94" i="2"/>
  <c r="Z94" i="2" s="1"/>
  <c r="J94" i="2"/>
  <c r="J95" i="2" s="1"/>
  <c r="V90" i="2"/>
  <c r="J79" i="2"/>
  <c r="J80" i="2" s="1"/>
  <c r="J82" i="2"/>
  <c r="V77" i="2"/>
  <c r="G66" i="2"/>
  <c r="X65" i="2"/>
  <c r="V61" i="2"/>
  <c r="G67" i="2"/>
  <c r="G68" i="2" s="1"/>
  <c r="F65" i="2"/>
  <c r="L67" i="2"/>
  <c r="J68" i="2" s="1"/>
  <c r="V63" i="2"/>
  <c r="X67" i="2"/>
  <c r="Z67" i="2" s="1"/>
  <c r="G51" i="2"/>
  <c r="G52" i="2" s="1"/>
  <c r="V47" i="2"/>
  <c r="X53" i="2"/>
  <c r="Z53" i="2" s="1"/>
  <c r="D53" i="2"/>
  <c r="D54" i="2" s="1"/>
  <c r="G38" i="2"/>
  <c r="G39" i="2" s="1"/>
  <c r="D40" i="2"/>
  <c r="D41" i="2" s="1"/>
  <c r="V36" i="2"/>
  <c r="X40" i="2"/>
  <c r="Z40" i="2" s="1"/>
  <c r="J40" i="2"/>
  <c r="J41" i="2" s="1"/>
  <c r="S40" i="2"/>
  <c r="J24" i="2"/>
  <c r="J25" i="2" s="1"/>
  <c r="J26" i="2"/>
  <c r="G16" i="2"/>
  <c r="B43" i="2"/>
  <c r="D30" i="2"/>
  <c r="AF15" i="18"/>
  <c r="AB9" i="18" s="1"/>
  <c r="AF9" i="18"/>
  <c r="D11" i="18" s="1"/>
  <c r="AF17" i="18"/>
  <c r="AB25" i="18" s="1"/>
  <c r="AF13" i="18"/>
  <c r="R25" i="18" s="1"/>
  <c r="AF11" i="18"/>
  <c r="W9" i="18" s="1"/>
  <c r="B84" i="2"/>
  <c r="AF9" i="15"/>
  <c r="P2" i="2"/>
  <c r="AF17" i="15"/>
  <c r="M16" i="2"/>
  <c r="AF15" i="16"/>
  <c r="AF13" i="17"/>
  <c r="AB31" i="20"/>
  <c r="W25" i="20"/>
  <c r="R13" i="20"/>
  <c r="D23" i="20"/>
  <c r="R29" i="20"/>
  <c r="R17" i="20"/>
  <c r="W15" i="20"/>
  <c r="AB9" i="20"/>
  <c r="AB13" i="22"/>
  <c r="AB29" i="22"/>
  <c r="D17" i="22"/>
  <c r="R11" i="22"/>
  <c r="D31" i="22"/>
  <c r="W9" i="22"/>
  <c r="D27" i="22"/>
  <c r="W23" i="22"/>
  <c r="AB29" i="15"/>
  <c r="D17" i="15"/>
  <c r="AB13" i="15"/>
  <c r="W9" i="15"/>
  <c r="R11" i="15"/>
  <c r="W23" i="15"/>
  <c r="D27" i="15"/>
  <c r="D31" i="15"/>
  <c r="D16" i="2"/>
  <c r="AF9" i="16"/>
  <c r="P16" i="2"/>
  <c r="AF17" i="16"/>
  <c r="AF15" i="17"/>
  <c r="D17" i="19"/>
  <c r="R11" i="19"/>
  <c r="AB29" i="19"/>
  <c r="AB13" i="19"/>
  <c r="W9" i="19"/>
  <c r="D31" i="19"/>
  <c r="W23" i="19"/>
  <c r="D27" i="19"/>
  <c r="AB31" i="21"/>
  <c r="R17" i="21"/>
  <c r="W15" i="21"/>
  <c r="W25" i="21"/>
  <c r="AB9" i="21"/>
  <c r="R13" i="21"/>
  <c r="D23" i="21"/>
  <c r="R29" i="21"/>
  <c r="R25" i="15"/>
  <c r="D9" i="15"/>
  <c r="W11" i="15"/>
  <c r="D13" i="15"/>
  <c r="W27" i="15"/>
  <c r="AB15" i="15"/>
  <c r="R31" i="15"/>
  <c r="AB23" i="15"/>
  <c r="D17" i="16"/>
  <c r="R11" i="16"/>
  <c r="AB29" i="16"/>
  <c r="AB13" i="16"/>
  <c r="D31" i="16"/>
  <c r="W9" i="16"/>
  <c r="W23" i="16"/>
  <c r="D27" i="16"/>
  <c r="AF9" i="17"/>
  <c r="AF17" i="17"/>
  <c r="D9" i="19"/>
  <c r="W11" i="19"/>
  <c r="R25" i="19"/>
  <c r="AB15" i="19"/>
  <c r="R31" i="19"/>
  <c r="AB23" i="19"/>
  <c r="W27" i="19"/>
  <c r="D13" i="19"/>
  <c r="AB27" i="21"/>
  <c r="D25" i="21"/>
  <c r="D29" i="21"/>
  <c r="D11" i="21"/>
  <c r="D15" i="21"/>
  <c r="W13" i="21"/>
  <c r="AB17" i="21"/>
  <c r="W31" i="21"/>
  <c r="R27" i="21"/>
  <c r="W29" i="21"/>
  <c r="AB11" i="21"/>
  <c r="R9" i="21"/>
  <c r="R15" i="21"/>
  <c r="W17" i="21"/>
  <c r="R23" i="21"/>
  <c r="AB25" i="21"/>
  <c r="W11" i="22"/>
  <c r="R25" i="22"/>
  <c r="D9" i="22"/>
  <c r="R31" i="22"/>
  <c r="AB23" i="22"/>
  <c r="W27" i="22"/>
  <c r="D13" i="22"/>
  <c r="AB15" i="22"/>
  <c r="AB31" i="15"/>
  <c r="AB9" i="15"/>
  <c r="R29" i="15"/>
  <c r="R17" i="15"/>
  <c r="R13" i="15"/>
  <c r="W25" i="15"/>
  <c r="W15" i="15"/>
  <c r="D23" i="15"/>
  <c r="R25" i="16"/>
  <c r="D9" i="16"/>
  <c r="W11" i="16"/>
  <c r="W27" i="16"/>
  <c r="D13" i="16"/>
  <c r="AB15" i="16"/>
  <c r="R31" i="16"/>
  <c r="AB23" i="16"/>
  <c r="AF11" i="17"/>
  <c r="R15" i="18"/>
  <c r="AB31" i="19"/>
  <c r="R17" i="19"/>
  <c r="W15" i="19"/>
  <c r="W25" i="19"/>
  <c r="AB9" i="19"/>
  <c r="R29" i="19"/>
  <c r="R13" i="19"/>
  <c r="W11" i="20"/>
  <c r="R25" i="20"/>
  <c r="D13" i="20"/>
  <c r="D9" i="20"/>
  <c r="R31" i="20"/>
  <c r="AB15" i="20"/>
  <c r="W27" i="20"/>
  <c r="AB23" i="20"/>
  <c r="R11" i="21"/>
  <c r="W9" i="21"/>
  <c r="AB13" i="21"/>
  <c r="D31" i="21"/>
  <c r="W23" i="21"/>
  <c r="D27" i="21"/>
  <c r="D17" i="21"/>
  <c r="AB29" i="21"/>
  <c r="D25" i="22"/>
  <c r="D29" i="22"/>
  <c r="AB27" i="22"/>
  <c r="D11" i="22"/>
  <c r="AB17" i="22"/>
  <c r="W31" i="22"/>
  <c r="W13" i="22"/>
  <c r="D15" i="22"/>
  <c r="W17" i="22"/>
  <c r="R15" i="22"/>
  <c r="AB11" i="22"/>
  <c r="R9" i="22"/>
  <c r="R23" i="22"/>
  <c r="W29" i="22"/>
  <c r="R27" i="22"/>
  <c r="AB25" i="22"/>
  <c r="P30" i="2"/>
  <c r="M30" i="2"/>
  <c r="P57" i="2"/>
  <c r="J84" i="2"/>
  <c r="B57" i="2"/>
  <c r="P112" i="2"/>
  <c r="J30" i="2"/>
  <c r="D57" i="2"/>
  <c r="P71" i="2"/>
  <c r="M84" i="2"/>
  <c r="G112" i="2"/>
  <c r="P125" i="2"/>
  <c r="B139" i="2"/>
  <c r="M43" i="2"/>
  <c r="J57" i="2"/>
  <c r="D84" i="2"/>
  <c r="P84" i="2"/>
  <c r="M98" i="2"/>
  <c r="M153" i="2"/>
  <c r="B125" i="2"/>
  <c r="J43" i="2"/>
  <c r="D125" i="2"/>
  <c r="D71" i="2"/>
  <c r="B153" i="2"/>
  <c r="D43" i="2"/>
  <c r="P43" i="2"/>
  <c r="M57" i="2"/>
  <c r="J71" i="2"/>
  <c r="G84" i="2"/>
  <c r="D98" i="2"/>
  <c r="P98" i="2"/>
  <c r="M112" i="2"/>
  <c r="J125" i="2"/>
  <c r="P153" i="2"/>
  <c r="G2" i="2"/>
  <c r="G57" i="2"/>
  <c r="J153" i="2"/>
  <c r="B16" i="2"/>
  <c r="J98" i="2"/>
  <c r="B30" i="2"/>
  <c r="B112" i="2"/>
  <c r="G43" i="2"/>
  <c r="M71" i="2"/>
  <c r="G98" i="2"/>
  <c r="D112" i="2"/>
  <c r="M125" i="2"/>
  <c r="G153" i="2"/>
  <c r="D2" i="2"/>
  <c r="J2" i="2"/>
  <c r="V127" i="2"/>
  <c r="Z157" i="2"/>
  <c r="V129" i="2"/>
  <c r="V159" i="2"/>
  <c r="S131" i="2"/>
  <c r="AB131" i="2" s="1"/>
  <c r="S159" i="2"/>
  <c r="S163" i="2"/>
  <c r="AB163" i="2" s="1"/>
  <c r="D133" i="2"/>
  <c r="D134" i="2" s="1"/>
  <c r="X133" i="2"/>
  <c r="Z133" i="2" s="1"/>
  <c r="S141" i="2"/>
  <c r="G145" i="2"/>
  <c r="G146" i="2" s="1"/>
  <c r="S145" i="2" s="1"/>
  <c r="D147" i="2"/>
  <c r="D148" i="2" s="1"/>
  <c r="S147" i="2" s="1"/>
  <c r="D149" i="2"/>
  <c r="D150" i="2" s="1"/>
  <c r="J149" i="2"/>
  <c r="J150" i="2" s="1"/>
  <c r="F157" i="2"/>
  <c r="V155" i="2" s="1"/>
  <c r="D129" i="2"/>
  <c r="F149" i="2"/>
  <c r="S155" i="2"/>
  <c r="D161" i="2"/>
  <c r="D162" i="2" s="1"/>
  <c r="J161" i="2"/>
  <c r="X161" i="2"/>
  <c r="Z161" i="2" s="1"/>
  <c r="F145" i="2"/>
  <c r="V141" i="2" s="1"/>
  <c r="O149" i="2"/>
  <c r="V147" i="2" s="1"/>
  <c r="Z147" i="2" s="1"/>
  <c r="D157" i="2"/>
  <c r="G133" i="2"/>
  <c r="G134" i="2" s="1"/>
  <c r="D143" i="2"/>
  <c r="Z116" i="2"/>
  <c r="Z92" i="2"/>
  <c r="X106" i="2"/>
  <c r="V118" i="2"/>
  <c r="S118" i="2"/>
  <c r="S122" i="2"/>
  <c r="AB122" i="2" s="1"/>
  <c r="O108" i="2"/>
  <c r="V106" i="2" s="1"/>
  <c r="Z106" i="2" s="1"/>
  <c r="D116" i="2"/>
  <c r="X116" i="2"/>
  <c r="F92" i="2"/>
  <c r="V86" i="2" s="1"/>
  <c r="S100" i="2"/>
  <c r="G104" i="2"/>
  <c r="G105" i="2" s="1"/>
  <c r="S104" i="2" s="1"/>
  <c r="D106" i="2"/>
  <c r="D107" i="2" s="1"/>
  <c r="D108" i="2"/>
  <c r="J108" i="2"/>
  <c r="J109" i="2" s="1"/>
  <c r="F116" i="2"/>
  <c r="V114" i="2" s="1"/>
  <c r="D92" i="2"/>
  <c r="D88" i="2"/>
  <c r="F108" i="2"/>
  <c r="V100" i="2" s="1"/>
  <c r="D120" i="2"/>
  <c r="D121" i="2" s="1"/>
  <c r="J120" i="2"/>
  <c r="X120" i="2"/>
  <c r="Z120" i="2" s="1"/>
  <c r="F104" i="2"/>
  <c r="G92" i="2"/>
  <c r="G93" i="2" s="1"/>
  <c r="D102" i="2"/>
  <c r="V75" i="2"/>
  <c r="Z65" i="2"/>
  <c r="O53" i="2"/>
  <c r="V51" i="2" s="1"/>
  <c r="F81" i="2"/>
  <c r="V73" i="2" s="1"/>
  <c r="G49" i="2"/>
  <c r="G50" i="2" s="1"/>
  <c r="D51" i="2"/>
  <c r="D52" i="2" s="1"/>
  <c r="S51" i="2" s="1"/>
  <c r="J51" i="2"/>
  <c r="J52" i="2" s="1"/>
  <c r="J53" i="2"/>
  <c r="F61" i="2"/>
  <c r="V59" i="2" s="1"/>
  <c r="F63" i="2"/>
  <c r="D75" i="2"/>
  <c r="G79" i="2"/>
  <c r="G80" i="2" s="1"/>
  <c r="G81" i="2"/>
  <c r="G82" i="2" s="1"/>
  <c r="M81" i="2"/>
  <c r="M82" i="2" s="1"/>
  <c r="X81" i="2"/>
  <c r="Z81" i="2" s="1"/>
  <c r="F49" i="2"/>
  <c r="V45" i="2" s="1"/>
  <c r="D61" i="2"/>
  <c r="S45" i="2"/>
  <c r="L53" i="2"/>
  <c r="V49" i="2" s="1"/>
  <c r="D65" i="2"/>
  <c r="D66" i="2" s="1"/>
  <c r="J65" i="2"/>
  <c r="J66" i="2" s="1"/>
  <c r="D67" i="2"/>
  <c r="D68" i="2" s="1"/>
  <c r="D47" i="2"/>
  <c r="S73" i="2"/>
  <c r="D79" i="2"/>
  <c r="D80" i="2" s="1"/>
  <c r="S79" i="2" s="1"/>
  <c r="X34" i="2"/>
  <c r="V34" i="2"/>
  <c r="F34" i="2"/>
  <c r="V32" i="2" s="1"/>
  <c r="D34" i="2"/>
  <c r="D38" i="2"/>
  <c r="D39" i="2" s="1"/>
  <c r="J38" i="2"/>
  <c r="X38" i="2"/>
  <c r="Z38" i="2" s="1"/>
  <c r="V20" i="2"/>
  <c r="D20" i="2"/>
  <c r="G26" i="2"/>
  <c r="G27" i="2" s="1"/>
  <c r="M26" i="2"/>
  <c r="M27" i="2" s="1"/>
  <c r="X26" i="2"/>
  <c r="Z26" i="2" s="1"/>
  <c r="F24" i="2"/>
  <c r="F26" i="2"/>
  <c r="V18" i="2" s="1"/>
  <c r="G24" i="2"/>
  <c r="G25" i="2" s="1"/>
  <c r="D24" i="2"/>
  <c r="D25" i="2" s="1"/>
  <c r="M5" i="2"/>
  <c r="D10" i="2" s="1"/>
  <c r="D11" i="2" s="1"/>
  <c r="P5" i="2"/>
  <c r="X12" i="2" s="1"/>
  <c r="Z12" i="2" s="1"/>
  <c r="F8" i="2"/>
  <c r="D8" i="2"/>
  <c r="D9" i="2" s="1"/>
  <c r="J10" i="2"/>
  <c r="L10" i="2"/>
  <c r="O12" i="2"/>
  <c r="V10" i="2" s="1"/>
  <c r="M12" i="2"/>
  <c r="M13" i="2" s="1"/>
  <c r="I8" i="2"/>
  <c r="G8" i="2"/>
  <c r="G9" i="2" s="1"/>
  <c r="I12" i="2"/>
  <c r="G12" i="2"/>
  <c r="G13" i="2" s="1"/>
  <c r="L12" i="2"/>
  <c r="J12" i="2"/>
  <c r="G5" i="2"/>
  <c r="G10" i="2"/>
  <c r="G11" i="2" s="1"/>
  <c r="V88" i="2" l="1"/>
  <c r="D93" i="2"/>
  <c r="X75" i="2"/>
  <c r="S49" i="2"/>
  <c r="D50" i="2"/>
  <c r="M54" i="2"/>
  <c r="X51" i="2" s="1"/>
  <c r="Z51" i="2" s="1"/>
  <c r="AB51" i="2" s="1"/>
  <c r="J27" i="2"/>
  <c r="AB22" i="2" s="1"/>
  <c r="S24" i="2"/>
  <c r="D15" i="18"/>
  <c r="D109" i="2"/>
  <c r="S108" i="2" s="1"/>
  <c r="AB108" i="2" s="1"/>
  <c r="S106" i="2"/>
  <c r="AB106" i="2" s="1"/>
  <c r="V104" i="2"/>
  <c r="X88" i="2"/>
  <c r="Z88" i="2" s="1"/>
  <c r="X90" i="2"/>
  <c r="Z90" i="2" s="1"/>
  <c r="AB90" i="2" s="1"/>
  <c r="S94" i="2"/>
  <c r="AB94" i="2" s="1"/>
  <c r="S81" i="2"/>
  <c r="AB81" i="2" s="1"/>
  <c r="D82" i="2"/>
  <c r="X77" i="2"/>
  <c r="Z77" i="2" s="1"/>
  <c r="AB77" i="2" s="1"/>
  <c r="X61" i="2"/>
  <c r="Z61" i="2" s="1"/>
  <c r="S67" i="2"/>
  <c r="AB67" i="2" s="1"/>
  <c r="J54" i="2"/>
  <c r="S53" i="2" s="1"/>
  <c r="AB53" i="2" s="1"/>
  <c r="Z34" i="2"/>
  <c r="AB40" i="2"/>
  <c r="D27" i="2"/>
  <c r="S26" i="2" s="1"/>
  <c r="AB26" i="2" s="1"/>
  <c r="J13" i="2"/>
  <c r="AB11" i="18"/>
  <c r="R9" i="18"/>
  <c r="W17" i="18"/>
  <c r="R23" i="18"/>
  <c r="R27" i="18"/>
  <c r="W29" i="18"/>
  <c r="D31" i="18"/>
  <c r="D25" i="18"/>
  <c r="W25" i="18"/>
  <c r="D13" i="18"/>
  <c r="AB13" i="18"/>
  <c r="R29" i="18"/>
  <c r="W11" i="18"/>
  <c r="W31" i="18"/>
  <c r="AB23" i="18"/>
  <c r="W13" i="18"/>
  <c r="AB27" i="18"/>
  <c r="R13" i="18"/>
  <c r="AB31" i="18"/>
  <c r="AB15" i="18"/>
  <c r="D9" i="18"/>
  <c r="W23" i="18"/>
  <c r="R11" i="18"/>
  <c r="D29" i="18"/>
  <c r="D23" i="18"/>
  <c r="W15" i="18"/>
  <c r="R31" i="18"/>
  <c r="D17" i="18"/>
  <c r="AB29" i="18"/>
  <c r="AB17" i="18"/>
  <c r="R17" i="18"/>
  <c r="W27" i="18"/>
  <c r="D27" i="18"/>
  <c r="R27" i="20"/>
  <c r="W29" i="20"/>
  <c r="AB11" i="20"/>
  <c r="R9" i="20"/>
  <c r="W17" i="20"/>
  <c r="R15" i="20"/>
  <c r="R23" i="20"/>
  <c r="AB25" i="20"/>
  <c r="AB27" i="16"/>
  <c r="D25" i="16"/>
  <c r="D29" i="16"/>
  <c r="D11" i="16"/>
  <c r="AB17" i="16"/>
  <c r="W31" i="16"/>
  <c r="W13" i="16"/>
  <c r="D15" i="16"/>
  <c r="R27" i="15"/>
  <c r="W29" i="15"/>
  <c r="R23" i="15"/>
  <c r="R15" i="15"/>
  <c r="AB11" i="15"/>
  <c r="W17" i="15"/>
  <c r="AB25" i="15"/>
  <c r="R9" i="15"/>
  <c r="AB29" i="17"/>
  <c r="AB13" i="17"/>
  <c r="D17" i="17"/>
  <c r="R11" i="17"/>
  <c r="D31" i="17"/>
  <c r="W9" i="17"/>
  <c r="W23" i="17"/>
  <c r="D27" i="17"/>
  <c r="AB25" i="17"/>
  <c r="R23" i="17"/>
  <c r="R15" i="17"/>
  <c r="AB11" i="17"/>
  <c r="R9" i="17"/>
  <c r="W29" i="17"/>
  <c r="W17" i="17"/>
  <c r="R27" i="17"/>
  <c r="AB31" i="17"/>
  <c r="R13" i="17"/>
  <c r="D23" i="17"/>
  <c r="W25" i="17"/>
  <c r="R17" i="17"/>
  <c r="W15" i="17"/>
  <c r="R29" i="17"/>
  <c r="AB9" i="17"/>
  <c r="W17" i="19"/>
  <c r="AB25" i="19"/>
  <c r="R23" i="19"/>
  <c r="R15" i="19"/>
  <c r="AB11" i="19"/>
  <c r="R9" i="19"/>
  <c r="W29" i="19"/>
  <c r="R27" i="19"/>
  <c r="W11" i="17"/>
  <c r="R25" i="17"/>
  <c r="D9" i="17"/>
  <c r="AB15" i="17"/>
  <c r="AB23" i="17"/>
  <c r="R31" i="17"/>
  <c r="D13" i="17"/>
  <c r="W27" i="17"/>
  <c r="AB31" i="22"/>
  <c r="W15" i="22"/>
  <c r="W25" i="22"/>
  <c r="AB9" i="22"/>
  <c r="R29" i="22"/>
  <c r="R13" i="22"/>
  <c r="D23" i="22"/>
  <c r="R17" i="22"/>
  <c r="R11" i="20"/>
  <c r="AB13" i="20"/>
  <c r="D31" i="20"/>
  <c r="W9" i="20"/>
  <c r="AB29" i="20"/>
  <c r="D17" i="20"/>
  <c r="W23" i="20"/>
  <c r="D27" i="20"/>
  <c r="D29" i="17"/>
  <c r="AB27" i="17"/>
  <c r="D25" i="17"/>
  <c r="D11" i="17"/>
  <c r="W31" i="17"/>
  <c r="D15" i="17"/>
  <c r="AB17" i="17"/>
  <c r="W13" i="17"/>
  <c r="D25" i="20"/>
  <c r="AB27" i="20"/>
  <c r="D11" i="20"/>
  <c r="D29" i="20"/>
  <c r="W31" i="20"/>
  <c r="D15" i="20"/>
  <c r="W13" i="20"/>
  <c r="AB17" i="20"/>
  <c r="AB25" i="16"/>
  <c r="R23" i="16"/>
  <c r="R15" i="16"/>
  <c r="AB11" i="16"/>
  <c r="R9" i="16"/>
  <c r="W17" i="16"/>
  <c r="W29" i="16"/>
  <c r="R27" i="16"/>
  <c r="R25" i="21"/>
  <c r="D13" i="21"/>
  <c r="D9" i="21"/>
  <c r="W11" i="21"/>
  <c r="R31" i="21"/>
  <c r="AB15" i="21"/>
  <c r="W27" i="21"/>
  <c r="AB23" i="21"/>
  <c r="AB27" i="19"/>
  <c r="D29" i="19"/>
  <c r="D11" i="19"/>
  <c r="D25" i="19"/>
  <c r="D15" i="19"/>
  <c r="AB17" i="19"/>
  <c r="W31" i="19"/>
  <c r="W13" i="19"/>
  <c r="AB31" i="16"/>
  <c r="AB9" i="16"/>
  <c r="R29" i="16"/>
  <c r="R13" i="16"/>
  <c r="D23" i="16"/>
  <c r="R17" i="16"/>
  <c r="W15" i="16"/>
  <c r="W25" i="16"/>
  <c r="W31" i="15"/>
  <c r="D29" i="15"/>
  <c r="AB27" i="15"/>
  <c r="W13" i="15"/>
  <c r="D15" i="15"/>
  <c r="AB17" i="15"/>
  <c r="D25" i="15"/>
  <c r="D11" i="15"/>
  <c r="D158" i="2"/>
  <c r="S157" i="2" s="1"/>
  <c r="AB157" i="2" s="1"/>
  <c r="X155" i="2"/>
  <c r="Z155" i="2" s="1"/>
  <c r="AB155" i="2" s="1"/>
  <c r="J162" i="2"/>
  <c r="X159" i="2" s="1"/>
  <c r="Z159" i="2" s="1"/>
  <c r="AB159" i="2" s="1"/>
  <c r="AA159" i="2" s="1"/>
  <c r="X129" i="2"/>
  <c r="Z129" i="2" s="1"/>
  <c r="S161" i="2"/>
  <c r="AB161" i="2" s="1"/>
  <c r="D130" i="2"/>
  <c r="S129" i="2" s="1"/>
  <c r="AB147" i="2"/>
  <c r="X143" i="2"/>
  <c r="Z143" i="2" s="1"/>
  <c r="S149" i="2"/>
  <c r="AB149" i="2" s="1"/>
  <c r="D144" i="2"/>
  <c r="S143" i="2" s="1"/>
  <c r="AB143" i="2" s="1"/>
  <c r="X145" i="2"/>
  <c r="Z145" i="2" s="1"/>
  <c r="AB145" i="2" s="1"/>
  <c r="S133" i="2"/>
  <c r="AB133" i="2" s="1"/>
  <c r="X102" i="2"/>
  <c r="Z102" i="2" s="1"/>
  <c r="S120" i="2"/>
  <c r="AB120" i="2" s="1"/>
  <c r="S92" i="2"/>
  <c r="AB92" i="2" s="1"/>
  <c r="X104" i="2"/>
  <c r="Z104" i="2" s="1"/>
  <c r="AB104" i="2" s="1"/>
  <c r="D103" i="2"/>
  <c r="S102" i="2" s="1"/>
  <c r="AB102" i="2" s="1"/>
  <c r="J121" i="2"/>
  <c r="X118" i="2" s="1"/>
  <c r="Z118" i="2" s="1"/>
  <c r="AB118" i="2" s="1"/>
  <c r="D89" i="2"/>
  <c r="S88" i="2" s="1"/>
  <c r="AB88" i="2" s="1"/>
  <c r="D117" i="2"/>
  <c r="S116" i="2" s="1"/>
  <c r="AB116" i="2" s="1"/>
  <c r="D76" i="2"/>
  <c r="S75" i="2" s="1"/>
  <c r="AB75" i="2" s="1"/>
  <c r="X63" i="2"/>
  <c r="Z63" i="2" s="1"/>
  <c r="AB63" i="2" s="1"/>
  <c r="X47" i="2"/>
  <c r="Z47" i="2" s="1"/>
  <c r="X49" i="2"/>
  <c r="Z49" i="2" s="1"/>
  <c r="S65" i="2"/>
  <c r="AB65" i="2" s="1"/>
  <c r="D62" i="2"/>
  <c r="S61" i="2" s="1"/>
  <c r="AB61" i="2" s="1"/>
  <c r="X79" i="2"/>
  <c r="Z79" i="2" s="1"/>
  <c r="AB79" i="2" s="1"/>
  <c r="D48" i="2"/>
  <c r="S47" i="2" s="1"/>
  <c r="AB47" i="2" s="1"/>
  <c r="X45" i="2"/>
  <c r="Z45" i="2" s="1"/>
  <c r="AB45" i="2" s="1"/>
  <c r="Z75" i="2"/>
  <c r="J39" i="2"/>
  <c r="X36" i="2" s="1"/>
  <c r="Z36" i="2" s="1"/>
  <c r="AB36" i="2" s="1"/>
  <c r="S38" i="2"/>
  <c r="AB38" i="2" s="1"/>
  <c r="D35" i="2"/>
  <c r="S34" i="2" s="1"/>
  <c r="AB34" i="2" s="1"/>
  <c r="X20" i="2"/>
  <c r="Z20" i="2" s="1"/>
  <c r="D21" i="2"/>
  <c r="S20" i="2" s="1"/>
  <c r="X24" i="2"/>
  <c r="Z24" i="2" s="1"/>
  <c r="D12" i="2"/>
  <c r="X6" i="2"/>
  <c r="S8" i="2"/>
  <c r="V6" i="2"/>
  <c r="F10" i="2"/>
  <c r="V8" i="2"/>
  <c r="X10" i="2"/>
  <c r="Z10" i="2" s="1"/>
  <c r="S4" i="2"/>
  <c r="F12" i="2"/>
  <c r="J11" i="2"/>
  <c r="X8" i="2" s="1"/>
  <c r="Z8" i="2" s="1"/>
  <c r="F6" i="2"/>
  <c r="D6" i="2"/>
  <c r="AB49" i="2" l="1"/>
  <c r="AB24" i="2"/>
  <c r="X32" i="2"/>
  <c r="Z32" i="2" s="1"/>
  <c r="AB32" i="2" s="1"/>
  <c r="AA36" i="2" s="1"/>
  <c r="AB20" i="2"/>
  <c r="D13" i="2"/>
  <c r="S12" i="2" s="1"/>
  <c r="AB12" i="2" s="1"/>
  <c r="AA155" i="2"/>
  <c r="AA163" i="2"/>
  <c r="AA149" i="2"/>
  <c r="AA157" i="2"/>
  <c r="AA161" i="2"/>
  <c r="AB129" i="2"/>
  <c r="X141" i="2"/>
  <c r="Z141" i="2" s="1"/>
  <c r="AB141" i="2" s="1"/>
  <c r="AA141" i="2" s="1"/>
  <c r="X127" i="2"/>
  <c r="Z127" i="2" s="1"/>
  <c r="AB127" i="2" s="1"/>
  <c r="X114" i="2"/>
  <c r="Z114" i="2" s="1"/>
  <c r="AB114" i="2" s="1"/>
  <c r="AA116" i="2" s="1"/>
  <c r="X86" i="2"/>
  <c r="Z86" i="2" s="1"/>
  <c r="AB86" i="2" s="1"/>
  <c r="AA88" i="2" s="1"/>
  <c r="X100" i="2"/>
  <c r="Z100" i="2" s="1"/>
  <c r="AB100" i="2" s="1"/>
  <c r="AA106" i="2" s="1"/>
  <c r="AA102" i="2"/>
  <c r="AA120" i="2"/>
  <c r="AA45" i="2"/>
  <c r="AA53" i="2"/>
  <c r="AA49" i="2"/>
  <c r="AA51" i="2"/>
  <c r="AA47" i="2"/>
  <c r="X59" i="2"/>
  <c r="Z59" i="2" s="1"/>
  <c r="AB59" i="2" s="1"/>
  <c r="AA65" i="2" s="1"/>
  <c r="X73" i="2"/>
  <c r="Z73" i="2" s="1"/>
  <c r="AB73" i="2" s="1"/>
  <c r="AA75" i="2" s="1"/>
  <c r="AA40" i="2"/>
  <c r="AA34" i="2"/>
  <c r="X18" i="2"/>
  <c r="Z18" i="2" s="1"/>
  <c r="AB18" i="2" s="1"/>
  <c r="Z6" i="2"/>
  <c r="AB8" i="2"/>
  <c r="S10" i="2"/>
  <c r="AB10" i="2" s="1"/>
  <c r="V4" i="2"/>
  <c r="D7" i="2"/>
  <c r="S6" i="2" s="1"/>
  <c r="AB6" i="2" s="1"/>
  <c r="AA90" i="2" l="1"/>
  <c r="AA32" i="2"/>
  <c r="AA38" i="2"/>
  <c r="AA129" i="2"/>
  <c r="AA145" i="2"/>
  <c r="AA127" i="2"/>
  <c r="AA135" i="2"/>
  <c r="AA131" i="2"/>
  <c r="AA133" i="2"/>
  <c r="AA143" i="2"/>
  <c r="AA147" i="2"/>
  <c r="AA100" i="2"/>
  <c r="AA108" i="2"/>
  <c r="AA86" i="2"/>
  <c r="AA94" i="2"/>
  <c r="AA104" i="2"/>
  <c r="AA92" i="2"/>
  <c r="AA114" i="2"/>
  <c r="AA122" i="2"/>
  <c r="AA118" i="2"/>
  <c r="AA63" i="2"/>
  <c r="AA61" i="2"/>
  <c r="AA59" i="2"/>
  <c r="AA67" i="2"/>
  <c r="AA73" i="2"/>
  <c r="AA77" i="2"/>
  <c r="AA81" i="2"/>
  <c r="AA79" i="2"/>
  <c r="AA18" i="2"/>
  <c r="AA24" i="2"/>
  <c r="AA20" i="2"/>
  <c r="X4" i="2"/>
  <c r="Z4" i="2" s="1"/>
  <c r="AB4" i="2" l="1"/>
  <c r="AA4" i="2" s="1"/>
  <c r="AA10" i="2"/>
  <c r="AA8" i="2" l="1"/>
  <c r="AA6" i="2"/>
  <c r="AA12" i="2"/>
</calcChain>
</file>

<file path=xl/comments1.xml><?xml version="1.0" encoding="utf-8"?>
<comments xmlns="http://schemas.openxmlformats.org/spreadsheetml/2006/main">
  <authors>
    <author>鈴木和幸</author>
  </authors>
  <commentList>
    <comment ref="B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6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6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6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6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6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7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8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0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2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4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5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2.xml><?xml version="1.0" encoding="utf-8"?>
<comments xmlns="http://schemas.openxmlformats.org/spreadsheetml/2006/main">
  <authors>
    <author>鈴木和幸</author>
  </authors>
  <commentList>
    <comment ref="B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4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5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6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6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6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6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7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8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0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4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B15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sharedStrings.xml><?xml version="1.0" encoding="utf-8"?>
<sst xmlns="http://schemas.openxmlformats.org/spreadsheetml/2006/main" count="1504" uniqueCount="174">
  <si>
    <t>チーム名</t>
    <rPh sb="3" eb="4">
      <t>メイ</t>
    </rPh>
    <phoneticPr fontId="1"/>
  </si>
  <si>
    <t>グループ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</si>
  <si>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</si>
  <si>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</si>
  <si>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</si>
  <si>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</si>
  <si>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</si>
  <si>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</si>
  <si>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</si>
  <si>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</si>
  <si>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K</t>
    <phoneticPr fontId="1"/>
  </si>
  <si>
    <t>L</t>
    <phoneticPr fontId="1"/>
  </si>
  <si>
    <t>地区</t>
    <rPh sb="0" eb="2">
      <t>チク</t>
    </rPh>
    <phoneticPr fontId="1"/>
  </si>
  <si>
    <t>2018山梨県U-10サッカーフェスティバル</t>
    <rPh sb="4" eb="7">
      <t>ヤマナシケン</t>
    </rPh>
    <phoneticPr fontId="1"/>
  </si>
  <si>
    <t>甲府</t>
    <rPh sb="0" eb="2">
      <t>コウフ</t>
    </rPh>
    <phoneticPr fontId="1"/>
  </si>
  <si>
    <t>峡北</t>
    <rPh sb="0" eb="2">
      <t>キョウホク</t>
    </rPh>
    <phoneticPr fontId="1"/>
  </si>
  <si>
    <t>峡中</t>
    <rPh sb="0" eb="1">
      <t>キョウ</t>
    </rPh>
    <rPh sb="1" eb="2">
      <t>チュウ</t>
    </rPh>
    <phoneticPr fontId="1"/>
  </si>
  <si>
    <t>峡東</t>
    <rPh sb="0" eb="1">
      <t>キョウ</t>
    </rPh>
    <rPh sb="1" eb="2">
      <t>トウ</t>
    </rPh>
    <phoneticPr fontId="1"/>
  </si>
  <si>
    <t>郡東</t>
    <rPh sb="0" eb="1">
      <t>グン</t>
    </rPh>
    <rPh sb="1" eb="2">
      <t>トウ</t>
    </rPh>
    <phoneticPr fontId="1"/>
  </si>
  <si>
    <t>郡南</t>
    <rPh sb="0" eb="1">
      <t>グン</t>
    </rPh>
    <rPh sb="1" eb="2">
      <t>ナン</t>
    </rPh>
    <phoneticPr fontId="1"/>
  </si>
  <si>
    <t>勝点</t>
    <rPh sb="0" eb="1">
      <t>カ</t>
    </rPh>
    <rPh sb="1" eb="2">
      <t>テン</t>
    </rPh>
    <phoneticPr fontId="7"/>
  </si>
  <si>
    <t>得点</t>
    <rPh sb="0" eb="2">
      <t>トクテン</t>
    </rPh>
    <phoneticPr fontId="7"/>
  </si>
  <si>
    <t>失点</t>
    <rPh sb="0" eb="2">
      <t>シッテン</t>
    </rPh>
    <phoneticPr fontId="7"/>
  </si>
  <si>
    <t>得失</t>
    <rPh sb="0" eb="2">
      <t>トクシツ</t>
    </rPh>
    <phoneticPr fontId="7"/>
  </si>
  <si>
    <t>順位</t>
    <rPh sb="0" eb="2">
      <t>ジュンイ</t>
    </rPh>
    <phoneticPr fontId="7"/>
  </si>
  <si>
    <t>点差</t>
    <rPh sb="0" eb="2">
      <t>テンサ</t>
    </rPh>
    <phoneticPr fontId="7"/>
  </si>
  <si>
    <t>-</t>
    <phoneticPr fontId="7"/>
  </si>
  <si>
    <t>-</t>
  </si>
  <si>
    <t>-</t>
    <phoneticPr fontId="7"/>
  </si>
  <si>
    <t>-</t>
    <phoneticPr fontId="7"/>
  </si>
  <si>
    <t>（</t>
    <phoneticPr fontId="7"/>
  </si>
  <si>
    <t>）</t>
    <phoneticPr fontId="7"/>
  </si>
  <si>
    <t>グループ</t>
    <phoneticPr fontId="7"/>
  </si>
  <si>
    <t>I2</t>
    <phoneticPr fontId="1"/>
  </si>
  <si>
    <t>K1</t>
    <phoneticPr fontId="1"/>
  </si>
  <si>
    <t>L1</t>
    <phoneticPr fontId="1"/>
  </si>
  <si>
    <t>2018山梨県U-10サッカーフェスティバル</t>
    <rPh sb="4" eb="9">
      <t>ヤマナシケンウー</t>
    </rPh>
    <phoneticPr fontId="1"/>
  </si>
  <si>
    <t>時間</t>
    <rPh sb="0" eb="2">
      <t>ジカン</t>
    </rPh>
    <phoneticPr fontId="1"/>
  </si>
  <si>
    <t>対戦</t>
    <rPh sb="0" eb="2">
      <t>タイセン</t>
    </rPh>
    <phoneticPr fontId="1"/>
  </si>
  <si>
    <t>主審</t>
    <rPh sb="0" eb="2">
      <t>シュシン</t>
    </rPh>
    <phoneticPr fontId="1"/>
  </si>
  <si>
    <t>予備審</t>
    <rPh sb="0" eb="2">
      <t>ヨビ</t>
    </rPh>
    <rPh sb="2" eb="3">
      <t>シン</t>
    </rPh>
    <phoneticPr fontId="1"/>
  </si>
  <si>
    <t>1日目</t>
    <rPh sb="1" eb="2">
      <t>ニチ</t>
    </rPh>
    <rPh sb="2" eb="3">
      <t>メ</t>
    </rPh>
    <phoneticPr fontId="1"/>
  </si>
  <si>
    <t>6月23日(土)</t>
    <rPh sb="1" eb="2">
      <t>ガツ</t>
    </rPh>
    <rPh sb="4" eb="5">
      <t>ニチ</t>
    </rPh>
    <rPh sb="6" eb="7">
      <t>ド</t>
    </rPh>
    <phoneticPr fontId="1"/>
  </si>
  <si>
    <t>2日目</t>
    <rPh sb="1" eb="2">
      <t>ニチ</t>
    </rPh>
    <rPh sb="2" eb="3">
      <t>メ</t>
    </rPh>
    <phoneticPr fontId="1"/>
  </si>
  <si>
    <t>J2</t>
    <phoneticPr fontId="1"/>
  </si>
  <si>
    <t>K2</t>
    <phoneticPr fontId="1"/>
  </si>
  <si>
    <t>L2</t>
    <phoneticPr fontId="1"/>
  </si>
  <si>
    <t>2K</t>
    <phoneticPr fontId="1"/>
  </si>
  <si>
    <t>2L</t>
    <phoneticPr fontId="1"/>
  </si>
  <si>
    <t>参加チーム</t>
    <rPh sb="0" eb="2">
      <t>サンカ</t>
    </rPh>
    <phoneticPr fontId="1"/>
  </si>
  <si>
    <t>スペリオール上吉田</t>
  </si>
  <si>
    <t>VCひがしJr</t>
  </si>
  <si>
    <t>VC富士吉田Jr</t>
  </si>
  <si>
    <t>FCラーゴ河口湖</t>
  </si>
  <si>
    <t>Fantasista.FC</t>
    <phoneticPr fontId="1"/>
  </si>
  <si>
    <t>チーム名</t>
    <rPh sb="3" eb="4">
      <t>メイ</t>
    </rPh>
    <phoneticPr fontId="1"/>
  </si>
  <si>
    <t>抽選番号</t>
    <rPh sb="0" eb="2">
      <t>チュウセン</t>
    </rPh>
    <rPh sb="2" eb="4">
      <t>バンゴウ</t>
    </rPh>
    <phoneticPr fontId="1"/>
  </si>
  <si>
    <t>リヴィエールFC</t>
    <phoneticPr fontId="1"/>
  </si>
  <si>
    <t>FCヴァリエ都留</t>
    <rPh sb="6" eb="8">
      <t>ツル</t>
    </rPh>
    <phoneticPr fontId="1"/>
  </si>
  <si>
    <t>エス・ヴィエント</t>
    <phoneticPr fontId="1"/>
  </si>
  <si>
    <t>都留VMC</t>
    <rPh sb="0" eb="2">
      <t>ツル</t>
    </rPh>
    <phoneticPr fontId="1"/>
  </si>
  <si>
    <t>韮崎SC</t>
    <rPh sb="0" eb="2">
      <t>ニラサキ</t>
    </rPh>
    <phoneticPr fontId="1"/>
  </si>
  <si>
    <t>北杜UFC</t>
    <rPh sb="0" eb="5">
      <t>ホクトウｆｃ</t>
    </rPh>
    <phoneticPr fontId="1"/>
  </si>
  <si>
    <t>甲府東ジュニア</t>
    <rPh sb="0" eb="2">
      <t>コウフ</t>
    </rPh>
    <rPh sb="2" eb="3">
      <t>ヒガシ</t>
    </rPh>
    <phoneticPr fontId="1"/>
  </si>
  <si>
    <t>玉諸グリーン</t>
    <rPh sb="0" eb="1">
      <t>タマ</t>
    </rPh>
    <rPh sb="1" eb="2">
      <t>モロ</t>
    </rPh>
    <phoneticPr fontId="1"/>
  </si>
  <si>
    <t>甲府西Jr</t>
    <rPh sb="0" eb="2">
      <t>コウフ</t>
    </rPh>
    <rPh sb="2" eb="3">
      <t>ニシ</t>
    </rPh>
    <phoneticPr fontId="1"/>
  </si>
  <si>
    <t>レドンドFC</t>
    <phoneticPr fontId="1"/>
  </si>
  <si>
    <t>池田SSS</t>
    <rPh sb="0" eb="2">
      <t>イケダ</t>
    </rPh>
    <phoneticPr fontId="1"/>
  </si>
  <si>
    <t>山城SSS</t>
    <rPh sb="0" eb="2">
      <t>ヤマシロ</t>
    </rPh>
    <phoneticPr fontId="1"/>
  </si>
  <si>
    <t>羽黒SSS</t>
    <rPh sb="0" eb="2">
      <t>ハグロ</t>
    </rPh>
    <phoneticPr fontId="1"/>
  </si>
  <si>
    <t>伊勢SSS</t>
    <rPh sb="0" eb="2">
      <t>イセ</t>
    </rPh>
    <phoneticPr fontId="1"/>
  </si>
  <si>
    <t>中道セレソン</t>
    <rPh sb="0" eb="2">
      <t>ナカミチ</t>
    </rPh>
    <phoneticPr fontId="1"/>
  </si>
  <si>
    <t>国母SS</t>
    <rPh sb="0" eb="2">
      <t>コクボ</t>
    </rPh>
    <phoneticPr fontId="1"/>
  </si>
  <si>
    <t>玉諸レッド</t>
    <rPh sb="0" eb="1">
      <t>タマ</t>
    </rPh>
    <rPh sb="1" eb="2">
      <t>モロ</t>
    </rPh>
    <phoneticPr fontId="1"/>
  </si>
  <si>
    <t>FCジョカーレ</t>
    <phoneticPr fontId="1"/>
  </si>
  <si>
    <t>大里SSS</t>
    <rPh sb="0" eb="2">
      <t>オオサト</t>
    </rPh>
    <phoneticPr fontId="1"/>
  </si>
  <si>
    <t>若草バイキング</t>
    <rPh sb="0" eb="2">
      <t>ワカクサ</t>
    </rPh>
    <phoneticPr fontId="1"/>
  </si>
  <si>
    <t>玉穂SSS</t>
    <rPh sb="0" eb="2">
      <t>タマホ</t>
    </rPh>
    <phoneticPr fontId="1"/>
  </si>
  <si>
    <t>増穂SC</t>
    <rPh sb="0" eb="2">
      <t>マスホ</t>
    </rPh>
    <phoneticPr fontId="1"/>
  </si>
  <si>
    <t>双葉SSS</t>
    <rPh sb="0" eb="2">
      <t>フタバ</t>
    </rPh>
    <phoneticPr fontId="1"/>
  </si>
  <si>
    <t>日本航空CIELO</t>
    <rPh sb="0" eb="2">
      <t>ニホン</t>
    </rPh>
    <rPh sb="2" eb="4">
      <t>コウクウ</t>
    </rPh>
    <phoneticPr fontId="1"/>
  </si>
  <si>
    <t>竜北SSS</t>
    <rPh sb="0" eb="2">
      <t>リュウホク</t>
    </rPh>
    <phoneticPr fontId="1"/>
  </si>
  <si>
    <t>プレジール敷島</t>
    <rPh sb="5" eb="7">
      <t>シキシマ</t>
    </rPh>
    <phoneticPr fontId="1"/>
  </si>
  <si>
    <t>JFC竜王</t>
    <rPh sb="3" eb="5">
      <t>リュウオウ</t>
    </rPh>
    <phoneticPr fontId="1"/>
  </si>
  <si>
    <t>FCテクニカル</t>
    <phoneticPr fontId="1"/>
  </si>
  <si>
    <t>田富SSS</t>
    <rPh sb="0" eb="2">
      <t>タトミ</t>
    </rPh>
    <phoneticPr fontId="1"/>
  </si>
  <si>
    <t>FCレックス</t>
    <phoneticPr fontId="1"/>
  </si>
  <si>
    <t>ＦＣ．ＳＡＢＩＯ</t>
    <phoneticPr fontId="1"/>
  </si>
  <si>
    <t>浅川ジュニア</t>
    <rPh sb="0" eb="2">
      <t>アサカワ</t>
    </rPh>
    <phoneticPr fontId="1"/>
  </si>
  <si>
    <t>塩山SSS</t>
    <rPh sb="0" eb="2">
      <t>エンザン</t>
    </rPh>
    <phoneticPr fontId="1"/>
  </si>
  <si>
    <t>山梨SSS</t>
    <rPh sb="0" eb="2">
      <t>ヤマナシ</t>
    </rPh>
    <phoneticPr fontId="1"/>
  </si>
  <si>
    <t>石和SSS</t>
    <rPh sb="0" eb="2">
      <t>イサワ</t>
    </rPh>
    <phoneticPr fontId="1"/>
  </si>
  <si>
    <t>北杜UFC</t>
    <rPh sb="0" eb="2">
      <t>ホクト</t>
    </rPh>
    <phoneticPr fontId="1"/>
  </si>
  <si>
    <t>韮崎SC</t>
    <rPh sb="0" eb="2">
      <t>ニラサキ</t>
    </rPh>
    <phoneticPr fontId="1"/>
  </si>
  <si>
    <t>JAAシエロ</t>
    <phoneticPr fontId="1"/>
  </si>
  <si>
    <t>FC．SABIO</t>
    <phoneticPr fontId="1"/>
  </si>
  <si>
    <t>山梨SSS</t>
    <rPh sb="0" eb="2">
      <t>ヤマナシ</t>
    </rPh>
    <phoneticPr fontId="1"/>
  </si>
  <si>
    <t>塩山SSS</t>
    <rPh sb="0" eb="2">
      <t>エンザン</t>
    </rPh>
    <phoneticPr fontId="1"/>
  </si>
  <si>
    <t>石和SSS</t>
    <rPh sb="0" eb="2">
      <t>イサワ</t>
    </rPh>
    <phoneticPr fontId="1"/>
  </si>
  <si>
    <t>エスヴィエント</t>
    <phoneticPr fontId="1"/>
  </si>
  <si>
    <t>スペリオール</t>
    <phoneticPr fontId="1"/>
  </si>
  <si>
    <t>VC富士吉田Jr</t>
    <rPh sb="2" eb="6">
      <t>フジヨシダ</t>
    </rPh>
    <phoneticPr fontId="1"/>
  </si>
  <si>
    <t>VCひがしJr</t>
    <phoneticPr fontId="1"/>
  </si>
  <si>
    <t>ラーゴ河口湖</t>
    <rPh sb="3" eb="6">
      <t>カワグチコ</t>
    </rPh>
    <phoneticPr fontId="1"/>
  </si>
  <si>
    <t>Fantasista.FC</t>
    <phoneticPr fontId="1"/>
  </si>
  <si>
    <t>玉諸グリーン</t>
    <rPh sb="0" eb="1">
      <t>タマ</t>
    </rPh>
    <rPh sb="1" eb="2">
      <t>モロ</t>
    </rPh>
    <phoneticPr fontId="1"/>
  </si>
  <si>
    <t>甲府西Jr</t>
    <rPh sb="0" eb="2">
      <t>コウフ</t>
    </rPh>
    <rPh sb="2" eb="3">
      <t>ニシ</t>
    </rPh>
    <phoneticPr fontId="1"/>
  </si>
  <si>
    <t>甲府東ジュニア</t>
    <rPh sb="0" eb="2">
      <t>コウフ</t>
    </rPh>
    <rPh sb="2" eb="3">
      <t>ヒガシ</t>
    </rPh>
    <phoneticPr fontId="1"/>
  </si>
  <si>
    <t>レドンドFC</t>
    <phoneticPr fontId="1"/>
  </si>
  <si>
    <t>池田SSS</t>
    <rPh sb="0" eb="2">
      <t>イケダ</t>
    </rPh>
    <phoneticPr fontId="1"/>
  </si>
  <si>
    <t>山城SSS</t>
    <rPh sb="0" eb="2">
      <t>ヤマシロ</t>
    </rPh>
    <phoneticPr fontId="1"/>
  </si>
  <si>
    <t>中道セレソン</t>
    <rPh sb="0" eb="2">
      <t>ナカミチ</t>
    </rPh>
    <phoneticPr fontId="1"/>
  </si>
  <si>
    <t>羽黒SSS</t>
    <rPh sb="0" eb="2">
      <t>ハグロ</t>
    </rPh>
    <phoneticPr fontId="1"/>
  </si>
  <si>
    <t>伊勢SSS</t>
    <rPh sb="0" eb="2">
      <t>イセ</t>
    </rPh>
    <phoneticPr fontId="1"/>
  </si>
  <si>
    <t>大里SSS</t>
    <rPh sb="0" eb="2">
      <t>オオサト</t>
    </rPh>
    <phoneticPr fontId="1"/>
  </si>
  <si>
    <t>国母SS</t>
    <rPh sb="0" eb="2">
      <t>コクボ</t>
    </rPh>
    <phoneticPr fontId="1"/>
  </si>
  <si>
    <t>玉諸レッド</t>
    <rPh sb="0" eb="1">
      <t>タマ</t>
    </rPh>
    <rPh sb="1" eb="2">
      <t>モロ</t>
    </rPh>
    <phoneticPr fontId="1"/>
  </si>
  <si>
    <t>FCジョカーレ</t>
    <phoneticPr fontId="1"/>
  </si>
  <si>
    <t>A</t>
    <phoneticPr fontId="1"/>
  </si>
  <si>
    <t>　</t>
    <phoneticPr fontId="1"/>
  </si>
  <si>
    <t>4年生</t>
    <rPh sb="1" eb="3">
      <t>ネンセイ</t>
    </rPh>
    <phoneticPr fontId="1"/>
  </si>
  <si>
    <t>3年生</t>
    <rPh sb="1" eb="2">
      <t>ネン</t>
    </rPh>
    <rPh sb="2" eb="3">
      <t>セイ</t>
    </rPh>
    <phoneticPr fontId="1"/>
  </si>
  <si>
    <t>2年生</t>
    <rPh sb="1" eb="2">
      <t>ネン</t>
    </rPh>
    <rPh sb="2" eb="3">
      <t>セイ</t>
    </rPh>
    <phoneticPr fontId="1"/>
  </si>
  <si>
    <t>レベル分け</t>
    <rPh sb="3" eb="4">
      <t>ワ</t>
    </rPh>
    <phoneticPr fontId="1"/>
  </si>
  <si>
    <t>小瀬球技場東</t>
    <rPh sb="0" eb="2">
      <t>コセ</t>
    </rPh>
    <rPh sb="2" eb="5">
      <t>キュウギジョウ</t>
    </rPh>
    <rPh sb="5" eb="6">
      <t>ヒガシ</t>
    </rPh>
    <phoneticPr fontId="1"/>
  </si>
  <si>
    <t>小瀬球技場西</t>
    <rPh sb="0" eb="2">
      <t>コセ</t>
    </rPh>
    <rPh sb="2" eb="5">
      <t>キュウギジョウ</t>
    </rPh>
    <rPh sb="5" eb="6">
      <t>ニシ</t>
    </rPh>
    <phoneticPr fontId="1"/>
  </si>
  <si>
    <t>1日目会場
6/23（土）</t>
    <rPh sb="1" eb="2">
      <t>ニチ</t>
    </rPh>
    <rPh sb="2" eb="3">
      <t>メ</t>
    </rPh>
    <rPh sb="3" eb="5">
      <t>カイジョウ</t>
    </rPh>
    <rPh sb="11" eb="12">
      <t>ド</t>
    </rPh>
    <phoneticPr fontId="1"/>
  </si>
  <si>
    <t>小瀬補助　北</t>
    <rPh sb="0" eb="2">
      <t>コセ</t>
    </rPh>
    <rPh sb="2" eb="4">
      <t>ホジョ</t>
    </rPh>
    <rPh sb="5" eb="6">
      <t>キタ</t>
    </rPh>
    <phoneticPr fontId="1"/>
  </si>
  <si>
    <t>小瀬補助　南</t>
    <rPh sb="0" eb="2">
      <t>コセ</t>
    </rPh>
    <rPh sb="2" eb="4">
      <t>ホジョ</t>
    </rPh>
    <rPh sb="5" eb="6">
      <t>ミナミ</t>
    </rPh>
    <phoneticPr fontId="1"/>
  </si>
  <si>
    <t>A</t>
    <phoneticPr fontId="1"/>
  </si>
  <si>
    <t>B</t>
    <phoneticPr fontId="1"/>
  </si>
  <si>
    <t>A</t>
    <phoneticPr fontId="1"/>
  </si>
  <si>
    <t>B</t>
    <phoneticPr fontId="1"/>
  </si>
  <si>
    <t>B</t>
    <phoneticPr fontId="1"/>
  </si>
  <si>
    <t>B</t>
    <phoneticPr fontId="1"/>
  </si>
  <si>
    <t>レベル</t>
    <phoneticPr fontId="1"/>
  </si>
  <si>
    <t>A</t>
    <phoneticPr fontId="1"/>
  </si>
  <si>
    <t>A</t>
    <phoneticPr fontId="1"/>
  </si>
  <si>
    <t>4年</t>
    <rPh sb="1" eb="2">
      <t>ネン</t>
    </rPh>
    <phoneticPr fontId="1"/>
  </si>
  <si>
    <t>3年</t>
    <rPh sb="1" eb="2">
      <t>ネン</t>
    </rPh>
    <phoneticPr fontId="1"/>
  </si>
  <si>
    <t>2年以下</t>
    <rPh sb="1" eb="2">
      <t>ネン</t>
    </rPh>
    <rPh sb="2" eb="4">
      <t>イカ</t>
    </rPh>
    <phoneticPr fontId="1"/>
  </si>
  <si>
    <t>2018山梨県U-10サッカーフェスティバル</t>
    <rPh sb="4" eb="7">
      <t>ヤマナシケン</t>
    </rPh>
    <phoneticPr fontId="1"/>
  </si>
  <si>
    <t>A</t>
    <phoneticPr fontId="1"/>
  </si>
  <si>
    <t>B</t>
    <phoneticPr fontId="1"/>
  </si>
  <si>
    <t>A</t>
    <phoneticPr fontId="1"/>
  </si>
  <si>
    <t>A</t>
    <phoneticPr fontId="1"/>
  </si>
  <si>
    <t>B</t>
    <phoneticPr fontId="1"/>
  </si>
  <si>
    <t>B</t>
    <phoneticPr fontId="1"/>
  </si>
  <si>
    <t>小瀬球技場
東面【午前】
（甲府東Jr）</t>
    <rPh sb="0" eb="2">
      <t>コセ</t>
    </rPh>
    <rPh sb="2" eb="5">
      <t>キュウギジョウ</t>
    </rPh>
    <rPh sb="6" eb="7">
      <t>ヒガシ</t>
    </rPh>
    <rPh sb="7" eb="8">
      <t>メン</t>
    </rPh>
    <rPh sb="9" eb="11">
      <t>ゴゼン</t>
    </rPh>
    <rPh sb="14" eb="16">
      <t>コウフ</t>
    </rPh>
    <rPh sb="16" eb="17">
      <t>ヒガシ</t>
    </rPh>
    <phoneticPr fontId="1"/>
  </si>
  <si>
    <t>小瀬球技場
東面【午後】
（玉諸グリーン）</t>
    <rPh sb="0" eb="2">
      <t>コセ</t>
    </rPh>
    <rPh sb="2" eb="5">
      <t>キュウギジョウ</t>
    </rPh>
    <rPh sb="6" eb="7">
      <t>ヒガシ</t>
    </rPh>
    <rPh sb="7" eb="8">
      <t>メン</t>
    </rPh>
    <rPh sb="9" eb="11">
      <t>ゴゴ</t>
    </rPh>
    <rPh sb="14" eb="15">
      <t>タマ</t>
    </rPh>
    <rPh sb="15" eb="16">
      <t>モロ</t>
    </rPh>
    <phoneticPr fontId="1"/>
  </si>
  <si>
    <t>小瀬補助競技場
北面【午前】
（レドンドFC）</t>
    <rPh sb="0" eb="2">
      <t>コセ</t>
    </rPh>
    <rPh sb="2" eb="4">
      <t>ホジョ</t>
    </rPh>
    <rPh sb="4" eb="7">
      <t>キョウギジョウ</t>
    </rPh>
    <rPh sb="8" eb="9">
      <t>キタ</t>
    </rPh>
    <rPh sb="9" eb="10">
      <t>メン</t>
    </rPh>
    <rPh sb="11" eb="13">
      <t>ゴゼン</t>
    </rPh>
    <phoneticPr fontId="1"/>
  </si>
  <si>
    <t>小瀬補助競技場
北面【午後】
（甲府西Jr）</t>
    <rPh sb="0" eb="2">
      <t>コセ</t>
    </rPh>
    <rPh sb="2" eb="4">
      <t>ホジョ</t>
    </rPh>
    <rPh sb="4" eb="7">
      <t>キョウギジョウ</t>
    </rPh>
    <rPh sb="8" eb="9">
      <t>キタ</t>
    </rPh>
    <rPh sb="9" eb="10">
      <t>メン</t>
    </rPh>
    <rPh sb="11" eb="13">
      <t>ゴゴ</t>
    </rPh>
    <rPh sb="16" eb="18">
      <t>コウフ</t>
    </rPh>
    <rPh sb="18" eb="19">
      <t>ニシ</t>
    </rPh>
    <phoneticPr fontId="1"/>
  </si>
  <si>
    <t>小瀬補助競技場
南面【午前】
（国母ジョカーレ）</t>
    <rPh sb="0" eb="2">
      <t>コセ</t>
    </rPh>
    <rPh sb="2" eb="4">
      <t>ホジョ</t>
    </rPh>
    <rPh sb="4" eb="7">
      <t>キョウギジョウ</t>
    </rPh>
    <rPh sb="8" eb="9">
      <t>ミナミ</t>
    </rPh>
    <rPh sb="9" eb="10">
      <t>メン</t>
    </rPh>
    <rPh sb="11" eb="13">
      <t>ゴゼン</t>
    </rPh>
    <rPh sb="16" eb="18">
      <t>コクボ</t>
    </rPh>
    <phoneticPr fontId="1"/>
  </si>
  <si>
    <t>小瀬補助競技場
南面【午後】
（山城SSS）</t>
    <rPh sb="0" eb="2">
      <t>コセ</t>
    </rPh>
    <rPh sb="2" eb="4">
      <t>ホジョ</t>
    </rPh>
    <rPh sb="4" eb="7">
      <t>キョウギジョウ</t>
    </rPh>
    <rPh sb="8" eb="9">
      <t>ミナミ</t>
    </rPh>
    <rPh sb="9" eb="10">
      <t>メン</t>
    </rPh>
    <rPh sb="11" eb="13">
      <t>ゴゴ</t>
    </rPh>
    <rPh sb="16" eb="18">
      <t>ヤマシロ</t>
    </rPh>
    <phoneticPr fontId="1"/>
  </si>
  <si>
    <t>小瀬球技場
西面【午前】
（池田SSS）</t>
    <rPh sb="0" eb="2">
      <t>コセ</t>
    </rPh>
    <rPh sb="2" eb="5">
      <t>キュウギジョウ</t>
    </rPh>
    <rPh sb="6" eb="7">
      <t>ニシ</t>
    </rPh>
    <rPh sb="7" eb="8">
      <t>メン</t>
    </rPh>
    <rPh sb="9" eb="11">
      <t>ゴゼン</t>
    </rPh>
    <rPh sb="14" eb="16">
      <t>イケダ</t>
    </rPh>
    <phoneticPr fontId="1"/>
  </si>
  <si>
    <t>小瀬球技場
西面【午後】
（中道セレソン）</t>
    <rPh sb="0" eb="2">
      <t>コセ</t>
    </rPh>
    <rPh sb="2" eb="5">
      <t>キュウギジョウ</t>
    </rPh>
    <rPh sb="6" eb="7">
      <t>ニシ</t>
    </rPh>
    <rPh sb="7" eb="8">
      <t>メン</t>
    </rPh>
    <rPh sb="9" eb="11">
      <t>ゴゴ</t>
    </rPh>
    <rPh sb="14" eb="16">
      <t>ナカミチ</t>
    </rPh>
    <phoneticPr fontId="1"/>
  </si>
  <si>
    <t>2日目会場</t>
    <rPh sb="1" eb="2">
      <t>ニチ</t>
    </rPh>
    <rPh sb="2" eb="3">
      <t>メ</t>
    </rPh>
    <rPh sb="3" eb="5">
      <t>カイジョウ</t>
    </rPh>
    <phoneticPr fontId="1"/>
  </si>
  <si>
    <t>9月9日（日）
玉諸公園
（玉諸レッド）</t>
    <rPh sb="1" eb="2">
      <t>ガツ</t>
    </rPh>
    <rPh sb="3" eb="4">
      <t>ニチ</t>
    </rPh>
    <rPh sb="5" eb="6">
      <t>ニチ</t>
    </rPh>
    <rPh sb="8" eb="9">
      <t>タマ</t>
    </rPh>
    <rPh sb="9" eb="10">
      <t>モロ</t>
    </rPh>
    <rPh sb="10" eb="12">
      <t>コウエン</t>
    </rPh>
    <phoneticPr fontId="1"/>
  </si>
  <si>
    <t>9月9日（日）
竜王南部公園
（ＪＦＣ竜王）</t>
    <rPh sb="1" eb="2">
      <t>ガツ</t>
    </rPh>
    <rPh sb="3" eb="4">
      <t>ニチ</t>
    </rPh>
    <rPh sb="5" eb="6">
      <t>ニチ</t>
    </rPh>
    <rPh sb="8" eb="10">
      <t>リュウオウ</t>
    </rPh>
    <rPh sb="10" eb="12">
      <t>ナンブ</t>
    </rPh>
    <rPh sb="12" eb="14">
      <t>コウエン</t>
    </rPh>
    <rPh sb="19" eb="21">
      <t>リュウオウ</t>
    </rPh>
    <phoneticPr fontId="1"/>
  </si>
  <si>
    <t>9月15日（土）
小瀬補助競技場
（国母ジョカーレ）</t>
    <rPh sb="1" eb="2">
      <t>ガツ</t>
    </rPh>
    <rPh sb="4" eb="5">
      <t>ニチ</t>
    </rPh>
    <rPh sb="6" eb="7">
      <t>ド</t>
    </rPh>
    <rPh sb="9" eb="16">
      <t>コセホジョキョウギジョウ</t>
    </rPh>
    <rPh sb="18" eb="20">
      <t>コクボ</t>
    </rPh>
    <phoneticPr fontId="1"/>
  </si>
  <si>
    <t>9月15日（土 ）
小瀬補助
（羽黒SSS）</t>
    <rPh sb="1" eb="2">
      <t>ガツ</t>
    </rPh>
    <rPh sb="4" eb="5">
      <t>ニチ</t>
    </rPh>
    <rPh sb="6" eb="7">
      <t>ド</t>
    </rPh>
    <rPh sb="10" eb="12">
      <t>コセ</t>
    </rPh>
    <rPh sb="12" eb="14">
      <t>ホジョ</t>
    </rPh>
    <rPh sb="16" eb="18">
      <t>ハグロ</t>
    </rPh>
    <phoneticPr fontId="1"/>
  </si>
  <si>
    <t>9月9日（日）
小瀬補助
南面【午後】
（伊勢SSS）</t>
    <rPh sb="1" eb="2">
      <t>ガツ</t>
    </rPh>
    <rPh sb="3" eb="4">
      <t>ニチ</t>
    </rPh>
    <rPh sb="5" eb="6">
      <t>ニチ</t>
    </rPh>
    <rPh sb="8" eb="10">
      <t>コセ</t>
    </rPh>
    <rPh sb="10" eb="12">
      <t>ホジョ</t>
    </rPh>
    <rPh sb="13" eb="14">
      <t>ミナミ</t>
    </rPh>
    <rPh sb="14" eb="15">
      <t>メン</t>
    </rPh>
    <rPh sb="16" eb="18">
      <t>ゴゴ</t>
    </rPh>
    <phoneticPr fontId="1"/>
  </si>
  <si>
    <t>9月9日（日）</t>
  </si>
  <si>
    <t>小瀬補助北</t>
  </si>
  <si>
    <t>小瀬補助北</t>
    <rPh sb="0" eb="2">
      <t>コセ</t>
    </rPh>
    <rPh sb="2" eb="4">
      <t>ホジョ</t>
    </rPh>
    <rPh sb="4" eb="5">
      <t>キタ</t>
    </rPh>
    <phoneticPr fontId="1"/>
  </si>
  <si>
    <t>小瀬補助南</t>
  </si>
  <si>
    <t>小瀬補助南</t>
    <rPh sb="0" eb="2">
      <t>コセ</t>
    </rPh>
    <rPh sb="2" eb="4">
      <t>ホジョ</t>
    </rPh>
    <rPh sb="4" eb="5">
      <t>ミナミ</t>
    </rPh>
    <phoneticPr fontId="1"/>
  </si>
  <si>
    <t>玉諸公園</t>
  </si>
  <si>
    <t>竜王南部公園</t>
  </si>
  <si>
    <t>9月15日（土）</t>
    <rPh sb="1" eb="2">
      <t>ガツ</t>
    </rPh>
    <rPh sb="4" eb="5">
      <t>ニチ</t>
    </rPh>
    <rPh sb="6" eb="7">
      <t>ド</t>
    </rPh>
    <phoneticPr fontId="1"/>
  </si>
  <si>
    <t>9月9日（日）</t>
    <rPh sb="1" eb="2">
      <t>ガツ</t>
    </rPh>
    <rPh sb="3" eb="4">
      <t>ニチ</t>
    </rPh>
    <rPh sb="5" eb="6">
      <t>ニチ</t>
    </rPh>
    <phoneticPr fontId="1"/>
  </si>
  <si>
    <t>9月9日（日）
小瀬補助
南面【午前】
（甲府東ジュニア）</t>
    <rPh sb="1" eb="2">
      <t>ガツ</t>
    </rPh>
    <rPh sb="3" eb="4">
      <t>ニチ</t>
    </rPh>
    <rPh sb="5" eb="6">
      <t>ニチ</t>
    </rPh>
    <rPh sb="8" eb="10">
      <t>コセ</t>
    </rPh>
    <rPh sb="10" eb="12">
      <t>ホジョ</t>
    </rPh>
    <rPh sb="13" eb="14">
      <t>ミナミ</t>
    </rPh>
    <rPh sb="14" eb="15">
      <t>メン</t>
    </rPh>
    <rPh sb="16" eb="18">
      <t>ゴゼン</t>
    </rPh>
    <rPh sb="21" eb="23">
      <t>コウフ</t>
    </rPh>
    <rPh sb="23" eb="24">
      <t>ヒガシ</t>
    </rPh>
    <phoneticPr fontId="1"/>
  </si>
  <si>
    <t>9月9日（日）
小瀬補助
北面【午後】
（玉諸SSS）</t>
    <rPh sb="1" eb="2">
      <t>ガツ</t>
    </rPh>
    <rPh sb="3" eb="4">
      <t>ニチ</t>
    </rPh>
    <rPh sb="5" eb="6">
      <t>ニチ</t>
    </rPh>
    <rPh sb="8" eb="10">
      <t>コセ</t>
    </rPh>
    <rPh sb="10" eb="12">
      <t>ホジョ</t>
    </rPh>
    <rPh sb="13" eb="14">
      <t>キタ</t>
    </rPh>
    <rPh sb="14" eb="15">
      <t>メン</t>
    </rPh>
    <rPh sb="16" eb="18">
      <t>ゴゴ</t>
    </rPh>
    <rPh sb="21" eb="22">
      <t>タマ</t>
    </rPh>
    <rPh sb="22" eb="23">
      <t>モロ</t>
    </rPh>
    <phoneticPr fontId="1"/>
  </si>
  <si>
    <t>9月9日（日）
小瀬補助
北面【午前】
（甲府東ジュニア）</t>
    <rPh sb="1" eb="2">
      <t>ガツ</t>
    </rPh>
    <rPh sb="3" eb="4">
      <t>ニチ</t>
    </rPh>
    <rPh sb="5" eb="6">
      <t>ニチ</t>
    </rPh>
    <rPh sb="8" eb="10">
      <t>コセ</t>
    </rPh>
    <rPh sb="10" eb="12">
      <t>ホジョ</t>
    </rPh>
    <rPh sb="13" eb="14">
      <t>キタ</t>
    </rPh>
    <rPh sb="14" eb="15">
      <t>メン</t>
    </rPh>
    <rPh sb="16" eb="18">
      <t>ゴゼン</t>
    </rPh>
    <rPh sb="21" eb="23">
      <t>コウフ</t>
    </rPh>
    <rPh sb="23" eb="24">
      <t>ヒガシ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</si>
</sst>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20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22"/>
      <name val="ＭＳ Ｐゴシック"/>
      <family val="2"/>
      <charset val="128"/>
      <scheme val="minor"/>
    </font>
    <font>
      <sz val="2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A3ED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26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5" fillId="0" borderId="0">
      <alignment vertical="center"/>
    </xf>
  </cellStyleXfs>
  <cellXfs count="2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0" borderId="5" xfId="1" applyFont="1" applyFill="1" applyBorder="1" applyAlignment="1">
      <alignment vertical="center" shrinkToFit="1"/>
    </xf>
    <xf numFmtId="0" fontId="0" fillId="0" borderId="5" xfId="1" applyFont="1" applyFill="1" applyBorder="1" applyAlignment="1">
      <alignment shrinkToFit="1"/>
    </xf>
    <xf numFmtId="0" fontId="0" fillId="0" borderId="0" xfId="1" applyFont="1" applyFill="1" applyBorder="1" applyAlignment="1">
      <alignment shrinkToFit="1"/>
    </xf>
    <xf numFmtId="0" fontId="0" fillId="0" borderId="0" xfId="1" applyFont="1" applyFill="1" applyAlignment="1">
      <alignment shrinkToFit="1"/>
    </xf>
    <xf numFmtId="0" fontId="5" fillId="0" borderId="6" xfId="1" applyFont="1" applyFill="1" applyBorder="1" applyAlignment="1">
      <alignment shrinkToFit="1"/>
    </xf>
    <xf numFmtId="0" fontId="10" fillId="0" borderId="8" xfId="1" applyFont="1" applyFill="1" applyBorder="1" applyAlignment="1">
      <alignment horizontal="distributed" vertical="center" shrinkToFit="1"/>
    </xf>
    <xf numFmtId="0" fontId="9" fillId="0" borderId="0" xfId="1" applyFont="1" applyFill="1" applyBorder="1" applyAlignment="1">
      <alignment horizontal="distributed" vertical="center" shrinkToFit="1"/>
    </xf>
    <xf numFmtId="0" fontId="5" fillId="0" borderId="9" xfId="1" applyFont="1" applyFill="1" applyBorder="1" applyAlignment="1">
      <alignment shrinkToFit="1"/>
    </xf>
    <xf numFmtId="0" fontId="10" fillId="0" borderId="10" xfId="1" applyFont="1" applyFill="1" applyBorder="1" applyAlignment="1">
      <alignment horizontal="distributed" vertical="center" shrinkToFit="1"/>
    </xf>
    <xf numFmtId="0" fontId="0" fillId="0" borderId="6" xfId="1" applyFont="1" applyFill="1" applyBorder="1" applyAlignment="1">
      <alignment horizontal="center" vertical="center" shrinkToFit="1"/>
    </xf>
    <xf numFmtId="0" fontId="0" fillId="0" borderId="7" xfId="1" applyFont="1" applyFill="1" applyBorder="1" applyAlignment="1">
      <alignment horizontal="center" vertical="center" shrinkToFit="1"/>
    </xf>
    <xf numFmtId="0" fontId="0" fillId="0" borderId="8" xfId="1" applyFont="1" applyFill="1" applyBorder="1" applyAlignment="1">
      <alignment horizontal="center" vertical="center" shrinkToFit="1"/>
    </xf>
    <xf numFmtId="0" fontId="0" fillId="0" borderId="6" xfId="1" applyFont="1" applyFill="1" applyBorder="1" applyAlignment="1" applyProtection="1">
      <alignment horizontal="center" vertical="center" shrinkToFit="1"/>
      <protection locked="0"/>
    </xf>
    <xf numFmtId="0" fontId="0" fillId="0" borderId="7" xfId="1" applyFont="1" applyFill="1" applyBorder="1" applyAlignment="1" applyProtection="1">
      <alignment horizontal="center" vertical="center" shrinkToFit="1"/>
      <protection locked="0"/>
    </xf>
    <xf numFmtId="0" fontId="0" fillId="0" borderId="8" xfId="1" applyFont="1" applyFill="1" applyBorder="1" applyAlignment="1" applyProtection="1">
      <alignment horizontal="center" vertical="center" shrinkToFit="1"/>
      <protection locked="0"/>
    </xf>
    <xf numFmtId="0" fontId="0" fillId="0" borderId="0" xfId="1" applyFont="1" applyFill="1" applyBorder="1" applyAlignment="1" applyProtection="1">
      <alignment horizontal="distributed" vertical="center" shrinkToFit="1"/>
    </xf>
    <xf numFmtId="0" fontId="0" fillId="0" borderId="0" xfId="1" applyFont="1" applyFill="1" applyBorder="1" applyAlignment="1">
      <alignment horizontal="center" vertical="center" shrinkToFit="1"/>
    </xf>
    <xf numFmtId="0" fontId="0" fillId="0" borderId="0" xfId="1" applyFont="1" applyFill="1" applyBorder="1" applyAlignment="1">
      <alignment horizontal="distributed" vertical="center" shrinkToFit="1"/>
    </xf>
    <xf numFmtId="0" fontId="13" fillId="0" borderId="0" xfId="1" applyFont="1" applyFill="1" applyBorder="1" applyAlignment="1">
      <alignment horizontal="distributed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15" fillId="0" borderId="7" xfId="1" applyFont="1" applyFill="1" applyBorder="1" applyAlignment="1">
      <alignment horizontal="center" shrinkToFit="1"/>
    </xf>
    <xf numFmtId="0" fontId="15" fillId="0" borderId="5" xfId="1" applyFont="1" applyFill="1" applyBorder="1" applyAlignment="1">
      <alignment horizontal="center" shrinkToFit="1"/>
    </xf>
    <xf numFmtId="0" fontId="15" fillId="0" borderId="0" xfId="1" applyFont="1" applyFill="1" applyBorder="1" applyAlignment="1">
      <alignment horizontal="center" shrinkToFit="1"/>
    </xf>
    <xf numFmtId="0" fontId="0" fillId="0" borderId="0" xfId="1" applyFont="1" applyFill="1" applyBorder="1" applyAlignment="1">
      <alignment horizontal="center" shrinkToFit="1"/>
    </xf>
    <xf numFmtId="0" fontId="0" fillId="0" borderId="0" xfId="1" applyFont="1" applyFill="1" applyBorder="1" applyAlignment="1">
      <alignment vertical="center" shrinkToFit="1"/>
    </xf>
    <xf numFmtId="20" fontId="0" fillId="0" borderId="0" xfId="1" applyNumberFormat="1" applyFont="1" applyFill="1" applyAlignment="1">
      <alignment vertical="center" shrinkToFit="1"/>
    </xf>
    <xf numFmtId="20" fontId="11" fillId="0" borderId="0" xfId="1" applyNumberFormat="1" applyFont="1" applyFill="1" applyAlignment="1">
      <alignment vertical="center" shrinkToFit="1"/>
    </xf>
    <xf numFmtId="0" fontId="11" fillId="0" borderId="0" xfId="1" applyFont="1" applyFill="1" applyAlignment="1">
      <alignment vertical="center" shrinkToFit="1"/>
    </xf>
    <xf numFmtId="0" fontId="9" fillId="0" borderId="0" xfId="1" applyFont="1" applyFill="1" applyAlignment="1">
      <alignment vertical="center" shrinkToFit="1"/>
    </xf>
    <xf numFmtId="0" fontId="0" fillId="0" borderId="0" xfId="1" applyFont="1" applyFill="1" applyAlignment="1">
      <alignment vertical="center" shrinkToFit="1"/>
    </xf>
    <xf numFmtId="0" fontId="0" fillId="0" borderId="0" xfId="1" applyFont="1" applyFill="1" applyAlignment="1">
      <alignment horizontal="center" shrinkToFit="1"/>
    </xf>
    <xf numFmtId="0" fontId="15" fillId="0" borderId="7" xfId="1" applyFont="1" applyFill="1" applyBorder="1" applyAlignment="1">
      <alignment shrinkToFit="1"/>
    </xf>
    <xf numFmtId="0" fontId="15" fillId="0" borderId="5" xfId="1" applyFont="1" applyFill="1" applyBorder="1" applyAlignment="1">
      <alignment shrinkToFit="1"/>
    </xf>
    <xf numFmtId="0" fontId="11" fillId="0" borderId="0" xfId="1" applyNumberFormat="1" applyFont="1" applyFill="1" applyBorder="1" applyAlignment="1">
      <alignment horizontal="center" vertical="center" shrinkToFit="1"/>
    </xf>
    <xf numFmtId="0" fontId="0" fillId="0" borderId="0" xfId="1" applyFont="1" applyFill="1" applyBorder="1" applyAlignment="1">
      <alignment horizontal="right" shrinkToFit="1"/>
    </xf>
    <xf numFmtId="0" fontId="0" fillId="0" borderId="0" xfId="1" applyFont="1" applyFill="1" applyBorder="1" applyAlignment="1">
      <alignment horizontal="right" vertical="center" shrinkToFit="1"/>
    </xf>
    <xf numFmtId="0" fontId="9" fillId="0" borderId="0" xfId="1" applyFont="1" applyFill="1" applyBorder="1" applyAlignment="1">
      <alignment horizontal="left" vertical="center" shrinkToFit="1"/>
    </xf>
    <xf numFmtId="0" fontId="0" fillId="0" borderId="0" xfId="1" applyFont="1" applyFill="1" applyBorder="1" applyAlignment="1">
      <alignment horizontal="left" shrinkToFit="1"/>
    </xf>
    <xf numFmtId="0" fontId="11" fillId="0" borderId="0" xfId="1" applyFont="1" applyFill="1" applyBorder="1" applyAlignment="1">
      <alignment horizontal="center" vertical="center" shrinkToFit="1"/>
    </xf>
    <xf numFmtId="0" fontId="11" fillId="0" borderId="0" xfId="1" applyFont="1" applyFill="1" applyAlignment="1">
      <alignment horizontal="center" vertical="center" shrinkToFit="1"/>
    </xf>
    <xf numFmtId="20" fontId="0" fillId="0" borderId="0" xfId="1" applyNumberFormat="1" applyFont="1" applyFill="1" applyAlignment="1">
      <alignment horizontal="center" vertical="center" shrinkToFit="1"/>
    </xf>
    <xf numFmtId="20" fontId="11" fillId="0" borderId="0" xfId="1" applyNumberFormat="1" applyFont="1" applyFill="1" applyAlignment="1">
      <alignment horizontal="center" vertical="center" shrinkToFit="1"/>
    </xf>
    <xf numFmtId="0" fontId="9" fillId="0" borderId="0" xfId="1" applyFont="1" applyFill="1" applyAlignment="1">
      <alignment horizontal="right" vertical="center" shrinkToFit="1"/>
    </xf>
    <xf numFmtId="0" fontId="0" fillId="0" borderId="0" xfId="1" applyFont="1" applyFill="1" applyAlignment="1">
      <alignment horizontal="right" shrinkToFit="1"/>
    </xf>
    <xf numFmtId="0" fontId="0" fillId="0" borderId="0" xfId="1" applyFont="1" applyFill="1" applyAlignment="1">
      <alignment horizontal="right" vertical="center" shrinkToFit="1"/>
    </xf>
    <xf numFmtId="0" fontId="9" fillId="0" borderId="0" xfId="1" applyFont="1" applyFill="1" applyAlignment="1">
      <alignment horizontal="left" vertical="center" shrinkToFit="1"/>
    </xf>
    <xf numFmtId="0" fontId="0" fillId="0" borderId="0" xfId="1" applyFont="1" applyFill="1" applyAlignment="1">
      <alignment horizontal="left" shrinkToFit="1"/>
    </xf>
    <xf numFmtId="0" fontId="11" fillId="0" borderId="0" xfId="1" applyFont="1" applyFill="1" applyBorder="1" applyAlignment="1">
      <alignment vertical="center" shrinkToFit="1"/>
    </xf>
    <xf numFmtId="0" fontId="9" fillId="0" borderId="0" xfId="1" applyFon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1" applyFont="1" applyFill="1" applyAlignment="1">
      <alignment horizontal="center" vertical="center" shrinkToFit="1"/>
    </xf>
    <xf numFmtId="0" fontId="22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5" borderId="0" xfId="0" applyFill="1" applyBorder="1">
      <alignment vertical="center"/>
    </xf>
    <xf numFmtId="0" fontId="0" fillId="2" borderId="0" xfId="0" applyFill="1" applyBorder="1">
      <alignment vertical="center"/>
    </xf>
    <xf numFmtId="0" fontId="0" fillId="3" borderId="0" xfId="0" applyFill="1" applyBorder="1">
      <alignment vertical="center"/>
    </xf>
    <xf numFmtId="0" fontId="0" fillId="4" borderId="0" xfId="0" applyFill="1" applyBorder="1">
      <alignment vertical="center"/>
    </xf>
    <xf numFmtId="0" fontId="0" fillId="6" borderId="0" xfId="0" applyFill="1" applyBorder="1">
      <alignment vertical="center"/>
    </xf>
    <xf numFmtId="0" fontId="0" fillId="7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2" fillId="0" borderId="0" xfId="0" applyFont="1" applyFill="1">
      <alignment vertical="center"/>
    </xf>
    <xf numFmtId="0" fontId="0" fillId="0" borderId="0" xfId="0" applyFill="1" applyBorder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0" fillId="0" borderId="0" xfId="1" applyFont="1" applyFill="1" applyAlignment="1">
      <alignment horizontal="center" vertical="center" shrinkToFit="1"/>
    </xf>
    <xf numFmtId="0" fontId="12" fillId="0" borderId="0" xfId="2" applyFont="1" applyFill="1" applyBorder="1" applyAlignment="1">
      <alignment horizontal="center" vertical="center"/>
    </xf>
    <xf numFmtId="0" fontId="0" fillId="0" borderId="5" xfId="1" applyFont="1" applyFill="1" applyBorder="1" applyAlignment="1" applyProtection="1">
      <alignment horizontal="center" vertical="center" shrinkToFit="1"/>
    </xf>
    <xf numFmtId="0" fontId="11" fillId="0" borderId="5" xfId="1" applyFont="1" applyFill="1" applyBorder="1" applyAlignment="1">
      <alignment horizontal="center" vertical="center" shrinkToFit="1"/>
    </xf>
    <xf numFmtId="0" fontId="0" fillId="0" borderId="5" xfId="1" applyFont="1" applyFill="1" applyBorder="1" applyAlignment="1">
      <alignment horizontal="center" vertical="center" shrinkToFit="1"/>
    </xf>
    <xf numFmtId="20" fontId="0" fillId="0" borderId="0" xfId="1" applyNumberFormat="1" applyFont="1" applyFill="1" applyAlignment="1">
      <alignment shrinkToFit="1"/>
    </xf>
    <xf numFmtId="0" fontId="0" fillId="0" borderId="19" xfId="1" applyFont="1" applyFill="1" applyBorder="1" applyAlignment="1">
      <alignment horizontal="center" vertical="center" shrinkToFit="1"/>
    </xf>
    <xf numFmtId="0" fontId="0" fillId="0" borderId="5" xfId="1" applyFont="1" applyFill="1" applyBorder="1" applyAlignment="1">
      <alignment horizontal="distributed" vertical="center" shrinkToFit="1"/>
    </xf>
    <xf numFmtId="0" fontId="9" fillId="0" borderId="5" xfId="1" applyFont="1" applyFill="1" applyBorder="1" applyAlignment="1">
      <alignment horizontal="distributed" vertical="center" shrinkToFit="1"/>
    </xf>
    <xf numFmtId="0" fontId="29" fillId="0" borderId="5" xfId="1" applyFont="1" applyFill="1" applyBorder="1" applyAlignment="1">
      <alignment shrinkToFit="1"/>
    </xf>
    <xf numFmtId="0" fontId="29" fillId="0" borderId="0" xfId="1" applyFont="1" applyFill="1" applyBorder="1" applyAlignment="1">
      <alignment shrinkToFit="1"/>
    </xf>
    <xf numFmtId="0" fontId="29" fillId="0" borderId="0" xfId="1" applyFont="1" applyFill="1" applyAlignment="1">
      <alignment shrinkToFit="1"/>
    </xf>
    <xf numFmtId="0" fontId="29" fillId="0" borderId="6" xfId="1" applyFont="1" applyFill="1" applyBorder="1" applyAlignment="1">
      <alignment horizontal="center" vertical="center" shrinkToFit="1"/>
    </xf>
    <xf numFmtId="0" fontId="29" fillId="0" borderId="7" xfId="1" applyFont="1" applyFill="1" applyBorder="1" applyAlignment="1">
      <alignment horizontal="center" vertical="center" shrinkToFit="1"/>
    </xf>
    <xf numFmtId="0" fontId="29" fillId="0" borderId="8" xfId="1" applyFont="1" applyFill="1" applyBorder="1" applyAlignment="1">
      <alignment horizontal="center" vertical="center" shrinkToFit="1"/>
    </xf>
    <xf numFmtId="0" fontId="29" fillId="0" borderId="6" xfId="1" applyFont="1" applyFill="1" applyBorder="1" applyAlignment="1" applyProtection="1">
      <alignment horizontal="center" vertical="center" shrinkToFit="1"/>
      <protection locked="0"/>
    </xf>
    <xf numFmtId="0" fontId="29" fillId="0" borderId="7" xfId="1" applyFont="1" applyFill="1" applyBorder="1" applyAlignment="1" applyProtection="1">
      <alignment horizontal="center" vertical="center" shrinkToFit="1"/>
      <protection locked="0"/>
    </xf>
    <xf numFmtId="0" fontId="29" fillId="0" borderId="8" xfId="1" applyFont="1" applyFill="1" applyBorder="1" applyAlignment="1" applyProtection="1">
      <alignment horizontal="center" vertical="center" shrinkToFit="1"/>
      <protection locked="0"/>
    </xf>
    <xf numFmtId="0" fontId="29" fillId="0" borderId="0" xfId="1" applyFont="1" applyFill="1" applyBorder="1" applyAlignment="1" applyProtection="1">
      <alignment horizontal="distributed" vertical="center" shrinkToFit="1"/>
    </xf>
    <xf numFmtId="0" fontId="29" fillId="0" borderId="0" xfId="1" applyFont="1" applyFill="1" applyBorder="1" applyAlignment="1">
      <alignment horizontal="distributed" vertical="center" shrinkToFit="1"/>
    </xf>
    <xf numFmtId="0" fontId="5" fillId="0" borderId="0" xfId="1" applyFont="1" applyFill="1" applyBorder="1" applyAlignment="1">
      <alignment horizontal="distributed" vertical="center" shrinkToFit="1"/>
    </xf>
    <xf numFmtId="0" fontId="29" fillId="0" borderId="0" xfId="1" applyFont="1" applyFill="1" applyBorder="1" applyAlignment="1">
      <alignment vertical="center" shrinkToFit="1"/>
    </xf>
    <xf numFmtId="0" fontId="29" fillId="0" borderId="0" xfId="1" applyFont="1" applyFill="1" applyBorder="1" applyAlignment="1">
      <alignment horizontal="center" vertical="center" shrinkToFit="1"/>
    </xf>
    <xf numFmtId="0" fontId="29" fillId="0" borderId="0" xfId="1" applyFont="1" applyFill="1" applyBorder="1" applyAlignment="1">
      <alignment horizontal="right" shrinkToFit="1"/>
    </xf>
    <xf numFmtId="0" fontId="29" fillId="0" borderId="0" xfId="1" applyFont="1" applyFill="1" applyBorder="1" applyAlignment="1">
      <alignment horizontal="right" vertical="center" shrinkToFit="1"/>
    </xf>
    <xf numFmtId="0" fontId="29" fillId="0" borderId="0" xfId="1" applyFont="1" applyFill="1" applyBorder="1" applyAlignment="1">
      <alignment horizontal="center" shrinkToFit="1"/>
    </xf>
    <xf numFmtId="0" fontId="29" fillId="0" borderId="0" xfId="1" applyFont="1" applyFill="1" applyBorder="1" applyAlignment="1">
      <alignment horizontal="left" shrinkToFit="1"/>
    </xf>
    <xf numFmtId="20" fontId="29" fillId="0" borderId="0" xfId="1" applyNumberFormat="1" applyFont="1" applyFill="1" applyAlignment="1">
      <alignment vertical="center" shrinkToFit="1"/>
    </xf>
    <xf numFmtId="0" fontId="29" fillId="0" borderId="0" xfId="1" applyFont="1" applyFill="1" applyAlignment="1">
      <alignment vertical="center" shrinkToFit="1"/>
    </xf>
    <xf numFmtId="0" fontId="29" fillId="0" borderId="0" xfId="1" applyFont="1" applyFill="1" applyAlignment="1">
      <alignment horizontal="center" shrinkToFit="1"/>
    </xf>
    <xf numFmtId="20" fontId="29" fillId="0" borderId="0" xfId="1" applyNumberFormat="1" applyFont="1" applyFill="1" applyAlignment="1">
      <alignment horizontal="center" vertical="center" shrinkToFit="1"/>
    </xf>
    <xf numFmtId="0" fontId="29" fillId="0" borderId="0" xfId="1" applyFont="1" applyFill="1" applyAlignment="1">
      <alignment horizontal="right" shrinkToFit="1"/>
    </xf>
    <xf numFmtId="0" fontId="29" fillId="0" borderId="0" xfId="1" applyFont="1" applyFill="1" applyAlignment="1">
      <alignment horizontal="right" vertical="center" shrinkToFit="1"/>
    </xf>
    <xf numFmtId="0" fontId="29" fillId="0" borderId="0" xfId="1" applyFont="1" applyFill="1" applyAlignment="1">
      <alignment horizontal="left" shrinkToFit="1"/>
    </xf>
    <xf numFmtId="0" fontId="29" fillId="0" borderId="0" xfId="1" applyFont="1" applyFill="1" applyAlignment="1">
      <alignment horizontal="center" vertical="center" shrinkToFit="1"/>
    </xf>
    <xf numFmtId="0" fontId="29" fillId="0" borderId="0" xfId="1" applyFont="1" applyFill="1" applyAlignment="1">
      <alignment horizontal="center" vertical="center" shrinkToFi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1" applyFont="1" applyFill="1" applyBorder="1" applyAlignment="1">
      <alignment horizontal="center" vertical="center" shrinkToFit="1"/>
    </xf>
    <xf numFmtId="0" fontId="0" fillId="0" borderId="4" xfId="1" applyFont="1" applyFill="1" applyBorder="1" applyAlignment="1">
      <alignment horizontal="center" vertical="center" shrinkToFit="1"/>
    </xf>
    <xf numFmtId="0" fontId="11" fillId="0" borderId="6" xfId="1" applyFont="1" applyFill="1" applyBorder="1" applyAlignment="1" applyProtection="1">
      <alignment horizontal="center" vertical="center" shrinkToFit="1"/>
      <protection locked="0"/>
    </xf>
    <xf numFmtId="0" fontId="11" fillId="0" borderId="8" xfId="1" applyFont="1" applyFill="1" applyBorder="1" applyAlignment="1">
      <alignment horizontal="center" vertical="center" shrinkToFit="1"/>
    </xf>
    <xf numFmtId="0" fontId="11" fillId="0" borderId="11" xfId="1" applyFont="1" applyFill="1" applyBorder="1" applyAlignment="1">
      <alignment horizontal="center" vertical="center" shrinkToFit="1"/>
    </xf>
    <xf numFmtId="0" fontId="11" fillId="0" borderId="10" xfId="1" applyFont="1" applyFill="1" applyBorder="1" applyAlignment="1">
      <alignment horizontal="center" vertical="center" shrinkToFit="1"/>
    </xf>
    <xf numFmtId="0" fontId="0" fillId="0" borderId="12" xfId="1" applyFont="1" applyFill="1" applyBorder="1" applyAlignment="1">
      <alignment horizontal="center" vertical="center" shrinkToFit="1"/>
    </xf>
    <xf numFmtId="0" fontId="0" fillId="0" borderId="13" xfId="1" applyFont="1" applyFill="1" applyBorder="1" applyAlignment="1">
      <alignment horizontal="center" vertical="center" shrinkToFit="1"/>
    </xf>
    <xf numFmtId="0" fontId="0" fillId="0" borderId="14" xfId="1" applyFont="1" applyFill="1" applyBorder="1" applyAlignment="1">
      <alignment horizontal="center" vertical="center" shrinkToFit="1"/>
    </xf>
    <xf numFmtId="0" fontId="0" fillId="0" borderId="15" xfId="1" applyFont="1" applyFill="1" applyBorder="1" applyAlignment="1">
      <alignment horizontal="center" vertical="center" shrinkToFit="1"/>
    </xf>
    <xf numFmtId="0" fontId="0" fillId="0" borderId="16" xfId="1" applyFont="1" applyFill="1" applyBorder="1" applyAlignment="1">
      <alignment horizontal="center" vertical="center" shrinkToFit="1"/>
    </xf>
    <xf numFmtId="0" fontId="0" fillId="0" borderId="17" xfId="1" applyFont="1" applyFill="1" applyBorder="1" applyAlignment="1">
      <alignment horizontal="center" vertical="center" shrinkToFit="1"/>
    </xf>
    <xf numFmtId="0" fontId="0" fillId="0" borderId="1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14" fillId="0" borderId="5" xfId="1" applyFont="1" applyFill="1" applyBorder="1" applyAlignment="1">
      <alignment horizontal="center" vertical="center" shrinkToFit="1"/>
    </xf>
    <xf numFmtId="0" fontId="9" fillId="0" borderId="7" xfId="1" applyFont="1" applyFill="1" applyBorder="1" applyAlignment="1">
      <alignment horizontal="center" vertical="center" shrinkToFit="1"/>
    </xf>
    <xf numFmtId="0" fontId="9" fillId="0" borderId="8" xfId="1" applyFont="1" applyFill="1" applyBorder="1" applyAlignment="1">
      <alignment horizontal="center" vertical="center" shrinkToFit="1"/>
    </xf>
    <xf numFmtId="0" fontId="9" fillId="0" borderId="5" xfId="1" applyFont="1" applyFill="1" applyBorder="1" applyAlignment="1">
      <alignment horizontal="center" vertical="center" shrinkToFit="1"/>
    </xf>
    <xf numFmtId="0" fontId="9" fillId="0" borderId="10" xfId="1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5" fillId="0" borderId="10" xfId="1" applyFont="1" applyFill="1" applyBorder="1" applyAlignment="1">
      <alignment horizontal="center" vertical="center" shrinkToFit="1"/>
    </xf>
    <xf numFmtId="0" fontId="0" fillId="0" borderId="2" xfId="1" applyFont="1" applyFill="1" applyBorder="1" applyAlignment="1">
      <alignment horizontal="distributed" vertical="center" shrinkToFit="1"/>
    </xf>
    <xf numFmtId="0" fontId="0" fillId="0" borderId="4" xfId="1" applyFont="1" applyFill="1" applyBorder="1" applyAlignment="1">
      <alignment horizontal="distributed" vertical="center" shrinkToFit="1"/>
    </xf>
    <xf numFmtId="0" fontId="9" fillId="0" borderId="1" xfId="1" applyFont="1" applyFill="1" applyBorder="1" applyAlignment="1">
      <alignment horizontal="distributed" vertical="center" shrinkToFit="1"/>
    </xf>
    <xf numFmtId="0" fontId="12" fillId="0" borderId="0" xfId="2" applyFont="1" applyFill="1" applyBorder="1" applyAlignment="1">
      <alignment horizontal="center" vertical="center"/>
    </xf>
    <xf numFmtId="0" fontId="0" fillId="0" borderId="11" xfId="1" applyFont="1" applyFill="1" applyBorder="1" applyAlignment="1">
      <alignment horizontal="center" vertical="center" shrinkToFit="1"/>
    </xf>
    <xf numFmtId="0" fontId="0" fillId="0" borderId="5" xfId="1" applyFont="1" applyFill="1" applyBorder="1" applyAlignment="1">
      <alignment horizontal="center" vertical="center" shrinkToFit="1"/>
    </xf>
    <xf numFmtId="0" fontId="0" fillId="0" borderId="10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0" fillId="0" borderId="11" xfId="1" applyFont="1" applyFill="1" applyBorder="1" applyAlignment="1" applyProtection="1">
      <alignment horizontal="center" vertical="center" shrinkToFit="1"/>
    </xf>
    <xf numFmtId="0" fontId="0" fillId="0" borderId="5" xfId="1" applyFont="1" applyFill="1" applyBorder="1" applyAlignment="1" applyProtection="1">
      <alignment horizontal="center" vertical="center" shrinkToFit="1"/>
    </xf>
    <xf numFmtId="0" fontId="0" fillId="0" borderId="10" xfId="1" applyFont="1" applyFill="1" applyBorder="1" applyAlignment="1" applyProtection="1">
      <alignment horizontal="center" vertical="center" shrinkToFit="1"/>
    </xf>
    <xf numFmtId="0" fontId="11" fillId="0" borderId="8" xfId="1" applyFont="1" applyFill="1" applyBorder="1" applyAlignment="1" applyProtection="1">
      <alignment horizontal="center" vertical="center" shrinkToFit="1"/>
      <protection locked="0"/>
    </xf>
    <xf numFmtId="0" fontId="11" fillId="0" borderId="11" xfId="1" applyFont="1" applyFill="1" applyBorder="1" applyAlignment="1" applyProtection="1">
      <alignment horizontal="center" vertical="center" shrinkToFit="1"/>
      <protection locked="0"/>
    </xf>
    <xf numFmtId="0" fontId="11" fillId="0" borderId="10" xfId="1" applyFont="1" applyFill="1" applyBorder="1" applyAlignment="1" applyProtection="1">
      <alignment horizontal="center" vertical="center" shrinkToFit="1"/>
      <protection locked="0"/>
    </xf>
    <xf numFmtId="0" fontId="0" fillId="0" borderId="0" xfId="1" applyFont="1" applyFill="1" applyBorder="1" applyAlignment="1" applyProtection="1">
      <alignment horizontal="center" vertical="center" shrinkToFit="1"/>
    </xf>
    <xf numFmtId="0" fontId="0" fillId="0" borderId="18" xfId="1" applyFont="1" applyFill="1" applyBorder="1" applyAlignment="1" applyProtection="1">
      <alignment horizontal="center" vertical="center" shrinkToFit="1"/>
    </xf>
    <xf numFmtId="0" fontId="8" fillId="0" borderId="5" xfId="1" applyFont="1" applyFill="1" applyBorder="1" applyAlignment="1">
      <alignment horizontal="center" vertical="center" shrinkToFit="1"/>
    </xf>
    <xf numFmtId="0" fontId="11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8" xfId="1" applyNumberFormat="1" applyFont="1" applyFill="1" applyBorder="1" applyAlignment="1">
      <alignment horizontal="center" vertical="center" shrinkToFit="1"/>
    </xf>
    <xf numFmtId="0" fontId="11" fillId="0" borderId="5" xfId="1" applyNumberFormat="1" applyFont="1" applyFill="1" applyBorder="1" applyAlignment="1">
      <alignment horizontal="center" vertical="center" shrinkToFit="1"/>
    </xf>
    <xf numFmtId="0" fontId="11" fillId="0" borderId="10" xfId="1" applyNumberFormat="1" applyFont="1" applyFill="1" applyBorder="1" applyAlignment="1">
      <alignment horizontal="center" vertical="center" shrinkToFit="1"/>
    </xf>
    <xf numFmtId="0" fontId="11" fillId="0" borderId="7" xfId="1" applyFont="1" applyFill="1" applyBorder="1" applyAlignment="1" applyProtection="1">
      <alignment horizontal="center" vertical="center" shrinkToFit="1"/>
      <protection locked="0"/>
    </xf>
    <xf numFmtId="0" fontId="11" fillId="0" borderId="5" xfId="1" applyFont="1" applyFill="1" applyBorder="1" applyAlignment="1">
      <alignment horizontal="center" vertical="center" shrinkToFit="1"/>
    </xf>
    <xf numFmtId="0" fontId="14" fillId="0" borderId="19" xfId="1" applyFont="1" applyFill="1" applyBorder="1" applyAlignment="1">
      <alignment horizontal="center" vertical="center" shrinkToFit="1"/>
    </xf>
    <xf numFmtId="0" fontId="8" fillId="0" borderId="19" xfId="1" applyFont="1" applyFill="1" applyBorder="1" applyAlignment="1">
      <alignment horizontal="center" vertical="center" shrinkToFit="1"/>
    </xf>
    <xf numFmtId="0" fontId="14" fillId="0" borderId="5" xfId="1" applyFont="1" applyFill="1" applyBorder="1" applyAlignment="1">
      <alignment horizontal="left" vertical="center" shrinkToFit="1"/>
    </xf>
    <xf numFmtId="0" fontId="29" fillId="0" borderId="1" xfId="1" applyFont="1" applyFill="1" applyBorder="1" applyAlignment="1">
      <alignment horizontal="center" vertical="center" shrinkToFit="1"/>
    </xf>
    <xf numFmtId="0" fontId="29" fillId="0" borderId="11" xfId="1" applyFont="1" applyFill="1" applyBorder="1" applyAlignment="1">
      <alignment horizontal="center" vertical="center" shrinkToFit="1"/>
    </xf>
    <xf numFmtId="0" fontId="29" fillId="0" borderId="5" xfId="1" applyFont="1" applyFill="1" applyBorder="1" applyAlignment="1">
      <alignment horizontal="center" vertical="center" shrinkToFit="1"/>
    </xf>
    <xf numFmtId="0" fontId="29" fillId="0" borderId="12" xfId="1" applyFont="1" applyFill="1" applyBorder="1" applyAlignment="1">
      <alignment horizontal="center" vertical="center" shrinkToFit="1"/>
    </xf>
    <xf numFmtId="0" fontId="29" fillId="0" borderId="13" xfId="1" applyFont="1" applyFill="1" applyBorder="1" applyAlignment="1">
      <alignment horizontal="center" vertical="center" shrinkToFit="1"/>
    </xf>
    <xf numFmtId="0" fontId="29" fillId="0" borderId="14" xfId="1" applyFont="1" applyFill="1" applyBorder="1" applyAlignment="1">
      <alignment horizontal="center" vertical="center" shrinkToFit="1"/>
    </xf>
    <xf numFmtId="0" fontId="29" fillId="0" borderId="15" xfId="1" applyFont="1" applyFill="1" applyBorder="1" applyAlignment="1">
      <alignment horizontal="center" vertical="center" shrinkToFit="1"/>
    </xf>
    <xf numFmtId="0" fontId="29" fillId="0" borderId="16" xfId="1" applyFont="1" applyFill="1" applyBorder="1" applyAlignment="1">
      <alignment horizontal="center" vertical="center" shrinkToFit="1"/>
    </xf>
    <xf numFmtId="0" fontId="29" fillId="0" borderId="17" xfId="1" applyFont="1" applyFill="1" applyBorder="1" applyAlignment="1">
      <alignment horizontal="center" vertical="center" shrinkToFit="1"/>
    </xf>
    <xf numFmtId="0" fontId="29" fillId="0" borderId="10" xfId="1" applyFont="1" applyFill="1" applyBorder="1" applyAlignment="1">
      <alignment horizontal="center" vertical="center" shrinkToFit="1"/>
    </xf>
    <xf numFmtId="0" fontId="29" fillId="0" borderId="2" xfId="1" applyFont="1" applyFill="1" applyBorder="1" applyAlignment="1">
      <alignment horizontal="distributed" vertical="center" shrinkToFit="1"/>
    </xf>
    <xf numFmtId="0" fontId="29" fillId="0" borderId="4" xfId="1" applyFont="1" applyFill="1" applyBorder="1" applyAlignment="1">
      <alignment horizontal="distributed" vertical="center" shrinkToFit="1"/>
    </xf>
    <xf numFmtId="0" fontId="5" fillId="0" borderId="0" xfId="2" applyFont="1" applyFill="1" applyBorder="1" applyAlignment="1">
      <alignment horizontal="center" vertical="center"/>
    </xf>
    <xf numFmtId="0" fontId="29" fillId="0" borderId="11" xfId="1" applyFont="1" applyFill="1" applyBorder="1" applyAlignment="1" applyProtection="1">
      <alignment horizontal="center" vertical="center" shrinkToFit="1"/>
    </xf>
    <xf numFmtId="0" fontId="29" fillId="0" borderId="5" xfId="1" applyFont="1" applyFill="1" applyBorder="1" applyAlignment="1" applyProtection="1">
      <alignment horizontal="center" vertical="center" shrinkToFit="1"/>
    </xf>
    <xf numFmtId="0" fontId="29" fillId="0" borderId="10" xfId="1" applyFont="1" applyFill="1" applyBorder="1" applyAlignment="1" applyProtection="1">
      <alignment horizontal="center" vertical="center" shrinkToFit="1"/>
    </xf>
    <xf numFmtId="0" fontId="29" fillId="0" borderId="2" xfId="1" applyFont="1" applyFill="1" applyBorder="1" applyAlignment="1">
      <alignment horizontal="center" vertical="center" shrinkToFit="1"/>
    </xf>
    <xf numFmtId="0" fontId="29" fillId="0" borderId="4" xfId="1" applyFont="1" applyFill="1" applyBorder="1" applyAlignment="1">
      <alignment horizontal="center" vertical="center" shrinkToFit="1"/>
    </xf>
    <xf numFmtId="0" fontId="29" fillId="0" borderId="0" xfId="1" applyFont="1" applyFill="1" applyBorder="1" applyAlignment="1" applyProtection="1">
      <alignment horizontal="center" vertical="center" shrinkToFit="1"/>
    </xf>
    <xf numFmtId="0" fontId="29" fillId="0" borderId="18" xfId="1" applyFont="1" applyFill="1" applyBorder="1" applyAlignment="1" applyProtection="1">
      <alignment horizontal="center" vertical="center" shrinkToFit="1"/>
    </xf>
    <xf numFmtId="0" fontId="11" fillId="8" borderId="7" xfId="1" applyFont="1" applyFill="1" applyBorder="1" applyAlignment="1" applyProtection="1">
      <alignment horizontal="center" vertical="center" shrinkToFit="1"/>
      <protection locked="0"/>
    </xf>
    <xf numFmtId="0" fontId="11" fillId="8" borderId="8" xfId="1" applyFont="1" applyFill="1" applyBorder="1" applyAlignment="1">
      <alignment horizontal="center" vertical="center" shrinkToFit="1"/>
    </xf>
    <xf numFmtId="0" fontId="11" fillId="8" borderId="5" xfId="1" applyFont="1" applyFill="1" applyBorder="1" applyAlignment="1">
      <alignment horizontal="center" vertical="center" shrinkToFit="1"/>
    </xf>
    <xf numFmtId="0" fontId="11" fillId="8" borderId="10" xfId="1" applyFont="1" applyFill="1" applyBorder="1" applyAlignment="1">
      <alignment horizontal="center" vertical="center" shrinkToFit="1"/>
    </xf>
    <xf numFmtId="0" fontId="11" fillId="8" borderId="6" xfId="1" applyFont="1" applyFill="1" applyBorder="1" applyAlignment="1" applyProtection="1">
      <alignment horizontal="center" vertical="center" shrinkToFit="1"/>
      <protection locked="0"/>
    </xf>
    <xf numFmtId="0" fontId="11" fillId="8" borderId="11" xfId="1" applyFont="1" applyFill="1" applyBorder="1" applyAlignment="1">
      <alignment horizontal="center" vertical="center" shrinkToFit="1"/>
    </xf>
    <xf numFmtId="0" fontId="0" fillId="0" borderId="2" xfId="1" applyFont="1" applyFill="1" applyBorder="1" applyAlignment="1">
      <alignment vertical="center" shrinkToFit="1"/>
    </xf>
    <xf numFmtId="0" fontId="0" fillId="0" borderId="4" xfId="1" applyFont="1" applyFill="1" applyBorder="1" applyAlignment="1">
      <alignment vertical="center" shrinkToFit="1"/>
    </xf>
    <xf numFmtId="20" fontId="26" fillId="0" borderId="6" xfId="1" applyNumberFormat="1" applyFont="1" applyFill="1" applyBorder="1" applyAlignment="1">
      <alignment horizontal="center" vertical="center" shrinkToFit="1"/>
    </xf>
    <xf numFmtId="20" fontId="26" fillId="0" borderId="8" xfId="1" applyNumberFormat="1" applyFont="1" applyFill="1" applyBorder="1" applyAlignment="1">
      <alignment horizontal="center" vertical="center" shrinkToFit="1"/>
    </xf>
    <xf numFmtId="20" fontId="26" fillId="0" borderId="11" xfId="1" applyNumberFormat="1" applyFont="1" applyFill="1" applyBorder="1" applyAlignment="1">
      <alignment horizontal="center" vertical="center" shrinkToFit="1"/>
    </xf>
    <xf numFmtId="20" fontId="26" fillId="0" borderId="10" xfId="1" applyNumberFormat="1" applyFont="1" applyFill="1" applyBorder="1" applyAlignment="1">
      <alignment horizontal="center" vertical="center" shrinkToFit="1"/>
    </xf>
    <xf numFmtId="0" fontId="11" fillId="0" borderId="1" xfId="1" applyNumberFormat="1" applyFont="1" applyFill="1" applyBorder="1" applyAlignment="1">
      <alignment horizontal="center" vertical="center" shrinkToFit="1"/>
    </xf>
    <xf numFmtId="0" fontId="14" fillId="0" borderId="6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 shrinkToFit="1"/>
    </xf>
    <xf numFmtId="0" fontId="14" fillId="0" borderId="11" xfId="1" applyFont="1" applyFill="1" applyBorder="1" applyAlignment="1">
      <alignment horizontal="center" vertical="center" shrinkToFit="1"/>
    </xf>
    <xf numFmtId="0" fontId="15" fillId="0" borderId="7" xfId="1" applyFont="1" applyFill="1" applyBorder="1" applyAlignment="1">
      <alignment horizontal="right" vertical="center" shrinkToFit="1"/>
    </xf>
    <xf numFmtId="0" fontId="15" fillId="0" borderId="5" xfId="1" applyFont="1" applyFill="1" applyBorder="1" applyAlignment="1">
      <alignment horizontal="right" vertical="center" shrinkToFit="1"/>
    </xf>
    <xf numFmtId="0" fontId="15" fillId="0" borderId="7" xfId="1" applyFont="1" applyFill="1" applyBorder="1" applyAlignment="1">
      <alignment vertical="center" shrinkToFit="1"/>
    </xf>
    <xf numFmtId="0" fontId="15" fillId="0" borderId="5" xfId="1" applyFont="1" applyFill="1" applyBorder="1" applyAlignment="1">
      <alignment vertical="center" shrinkToFit="1"/>
    </xf>
    <xf numFmtId="0" fontId="14" fillId="0" borderId="8" xfId="1" applyFont="1" applyFill="1" applyBorder="1" applyAlignment="1">
      <alignment horizontal="center" vertical="center" shrinkToFit="1"/>
    </xf>
    <xf numFmtId="0" fontId="14" fillId="0" borderId="10" xfId="1" applyFont="1" applyFill="1" applyBorder="1" applyAlignment="1">
      <alignment horizontal="center" vertical="center" shrinkToFit="1"/>
    </xf>
    <xf numFmtId="0" fontId="11" fillId="0" borderId="1" xfId="1" applyFont="1" applyFill="1" applyBorder="1" applyAlignment="1">
      <alignment horizontal="center" vertical="center" shrinkToFit="1"/>
    </xf>
    <xf numFmtId="0" fontId="11" fillId="0" borderId="4" xfId="1" applyFont="1" applyFill="1" applyBorder="1" applyAlignment="1">
      <alignment horizontal="center" vertical="center" shrinkToFit="1"/>
    </xf>
    <xf numFmtId="0" fontId="11" fillId="0" borderId="4" xfId="1" applyNumberFormat="1" applyFont="1" applyFill="1" applyBorder="1" applyAlignment="1">
      <alignment horizontal="center" vertical="center" shrinkToFit="1"/>
    </xf>
    <xf numFmtId="0" fontId="18" fillId="0" borderId="0" xfId="1" applyFont="1" applyFill="1" applyAlignment="1">
      <alignment horizontal="center" vertical="center" shrinkToFit="1"/>
    </xf>
    <xf numFmtId="0" fontId="27" fillId="0" borderId="0" xfId="1" applyFont="1" applyFill="1" applyAlignment="1">
      <alignment horizontal="center" vertical="center" shrinkToFit="1"/>
    </xf>
    <xf numFmtId="0" fontId="17" fillId="0" borderId="0" xfId="1" applyFont="1" applyFill="1" applyAlignment="1">
      <alignment horizontal="center" vertical="center" shrinkToFit="1"/>
    </xf>
    <xf numFmtId="0" fontId="20" fillId="0" borderId="0" xfId="1" applyFont="1" applyFill="1" applyAlignment="1">
      <alignment horizontal="center" vertical="center" shrinkToFit="1"/>
    </xf>
    <xf numFmtId="0" fontId="20" fillId="0" borderId="5" xfId="1" applyFont="1" applyFill="1" applyBorder="1" applyAlignment="1">
      <alignment horizontal="center" vertical="center" shrinkToFit="1"/>
    </xf>
    <xf numFmtId="0" fontId="18" fillId="0" borderId="5" xfId="1" applyFont="1" applyFill="1" applyBorder="1" applyAlignment="1">
      <alignment horizontal="center" vertical="center" shrinkToFit="1"/>
    </xf>
    <xf numFmtId="0" fontId="28" fillId="0" borderId="0" xfId="1" applyFont="1" applyFill="1" applyBorder="1" applyAlignment="1" applyProtection="1">
      <alignment horizontal="left" vertical="center" shrinkToFit="1"/>
    </xf>
    <xf numFmtId="0" fontId="28" fillId="0" borderId="5" xfId="1" applyFont="1" applyFill="1" applyBorder="1" applyAlignment="1" applyProtection="1">
      <alignment horizontal="left" vertical="center" shrinkToFit="1"/>
    </xf>
    <xf numFmtId="0" fontId="15" fillId="0" borderId="7" xfId="1" applyFont="1" applyFill="1" applyBorder="1" applyAlignment="1">
      <alignment horizontal="center" vertical="center" shrinkToFit="1"/>
    </xf>
    <xf numFmtId="0" fontId="15" fillId="0" borderId="5" xfId="1" applyFont="1" applyFill="1" applyBorder="1" applyAlignment="1">
      <alignment horizontal="center" vertical="center" shrinkToFit="1"/>
    </xf>
    <xf numFmtId="0" fontId="11" fillId="0" borderId="6" xfId="1" applyFont="1" applyFill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 shrinkToFit="1"/>
    </xf>
    <xf numFmtId="0" fontId="5" fillId="0" borderId="9" xfId="1" applyFont="1" applyFill="1" applyBorder="1" applyAlignment="1">
      <alignment horizontal="center" vertical="center" shrinkToFit="1"/>
    </xf>
    <xf numFmtId="0" fontId="0" fillId="0" borderId="0" xfId="1" applyFont="1" applyFill="1" applyAlignment="1">
      <alignment horizontal="center" vertical="center" shrinkToFit="1"/>
    </xf>
    <xf numFmtId="20" fontId="23" fillId="0" borderId="6" xfId="1" applyNumberFormat="1" applyFont="1" applyFill="1" applyBorder="1" applyAlignment="1">
      <alignment horizontal="center" vertical="center" shrinkToFit="1"/>
    </xf>
    <xf numFmtId="20" fontId="23" fillId="0" borderId="8" xfId="1" applyNumberFormat="1" applyFont="1" applyFill="1" applyBorder="1" applyAlignment="1">
      <alignment horizontal="center" vertical="center" shrinkToFit="1"/>
    </xf>
    <xf numFmtId="20" fontId="23" fillId="0" borderId="11" xfId="1" applyNumberFormat="1" applyFont="1" applyFill="1" applyBorder="1" applyAlignment="1">
      <alignment horizontal="center" vertical="center" shrinkToFit="1"/>
    </xf>
    <xf numFmtId="20" fontId="23" fillId="0" borderId="10" xfId="1" applyNumberFormat="1" applyFont="1" applyFill="1" applyBorder="1" applyAlignment="1">
      <alignment horizontal="center" vertical="center" shrinkToFit="1"/>
    </xf>
    <xf numFmtId="0" fontId="11" fillId="0" borderId="6" xfId="1" applyNumberFormat="1" applyFont="1" applyFill="1" applyBorder="1" applyAlignment="1">
      <alignment horizontal="center" vertical="center" shrinkToFit="1"/>
    </xf>
    <xf numFmtId="0" fontId="11" fillId="0" borderId="7" xfId="1" applyNumberFormat="1" applyFont="1" applyFill="1" applyBorder="1" applyAlignment="1">
      <alignment horizontal="center" vertical="center" shrinkToFit="1"/>
    </xf>
    <xf numFmtId="0" fontId="11" fillId="0" borderId="11" xfId="1" applyNumberFormat="1" applyFont="1" applyFill="1" applyBorder="1" applyAlignment="1">
      <alignment horizontal="center" vertical="center" shrinkToFit="1"/>
    </xf>
    <xf numFmtId="0" fontId="19" fillId="0" borderId="0" xfId="1" applyFont="1" applyFill="1" applyAlignment="1">
      <alignment horizontal="center" vertical="center" shrinkToFit="1"/>
    </xf>
    <xf numFmtId="0" fontId="21" fillId="0" borderId="0" xfId="1" applyFont="1" applyFill="1" applyAlignment="1">
      <alignment horizontal="center" vertical="center" shrinkToFit="1"/>
    </xf>
    <xf numFmtId="0" fontId="18" fillId="0" borderId="0" xfId="1" applyFont="1" applyFill="1" applyBorder="1" applyAlignment="1" applyProtection="1">
      <alignment horizontal="left" vertical="center" shrinkToFit="1"/>
    </xf>
    <xf numFmtId="0" fontId="18" fillId="0" borderId="5" xfId="1" applyFont="1" applyFill="1" applyBorder="1" applyAlignment="1" applyProtection="1">
      <alignment horizontal="left" vertical="center" shrinkToFit="1"/>
    </xf>
    <xf numFmtId="0" fontId="0" fillId="0" borderId="1" xfId="1" applyFont="1" applyFill="1" applyBorder="1" applyAlignment="1" applyProtection="1">
      <alignment horizontal="center" vertical="center" shrinkToFit="1"/>
    </xf>
    <xf numFmtId="0" fontId="29" fillId="0" borderId="2" xfId="1" applyFont="1" applyFill="1" applyBorder="1" applyAlignment="1">
      <alignment vertical="center" shrinkToFit="1"/>
    </xf>
    <xf numFmtId="0" fontId="29" fillId="0" borderId="4" xfId="1" applyFont="1" applyFill="1" applyBorder="1" applyAlignment="1">
      <alignment vertical="center" shrinkToFit="1"/>
    </xf>
    <xf numFmtId="20" fontId="29" fillId="0" borderId="6" xfId="1" applyNumberFormat="1" applyFont="1" applyFill="1" applyBorder="1" applyAlignment="1">
      <alignment horizontal="center" vertical="center" shrinkToFit="1"/>
    </xf>
    <xf numFmtId="20" fontId="29" fillId="0" borderId="8" xfId="1" applyNumberFormat="1" applyFont="1" applyFill="1" applyBorder="1" applyAlignment="1">
      <alignment horizontal="center" vertical="center" shrinkToFit="1"/>
    </xf>
    <xf numFmtId="20" fontId="29" fillId="0" borderId="11" xfId="1" applyNumberFormat="1" applyFont="1" applyFill="1" applyBorder="1" applyAlignment="1">
      <alignment horizontal="center" vertical="center" shrinkToFit="1"/>
    </xf>
    <xf numFmtId="20" fontId="29" fillId="0" borderId="10" xfId="1" applyNumberFormat="1" applyFont="1" applyFill="1" applyBorder="1" applyAlignment="1">
      <alignment horizontal="center" vertical="center" shrinkToFit="1"/>
    </xf>
    <xf numFmtId="0" fontId="11" fillId="9" borderId="1" xfId="1" applyFont="1" applyFill="1" applyBorder="1" applyAlignment="1">
      <alignment horizontal="center" vertical="center" shrinkToFit="1"/>
    </xf>
    <xf numFmtId="0" fontId="31" fillId="0" borderId="0" xfId="1" applyFont="1" applyFill="1" applyAlignment="1">
      <alignment horizontal="center" vertical="center" shrinkToFit="1"/>
    </xf>
    <xf numFmtId="0" fontId="32" fillId="0" borderId="0" xfId="1" applyFont="1" applyFill="1" applyAlignment="1">
      <alignment horizontal="center" vertical="center" shrinkToFit="1"/>
    </xf>
    <xf numFmtId="0" fontId="32" fillId="0" borderId="5" xfId="1" applyFont="1" applyFill="1" applyBorder="1" applyAlignment="1">
      <alignment horizontal="center" vertical="center" shrinkToFit="1"/>
    </xf>
    <xf numFmtId="0" fontId="31" fillId="0" borderId="5" xfId="1" applyFont="1" applyFill="1" applyBorder="1" applyAlignment="1">
      <alignment horizontal="center" vertical="center" shrinkToFit="1"/>
    </xf>
    <xf numFmtId="0" fontId="31" fillId="0" borderId="0" xfId="1" applyFont="1" applyFill="1" applyBorder="1" applyAlignment="1" applyProtection="1">
      <alignment horizontal="left" vertical="center" shrinkToFit="1"/>
    </xf>
    <xf numFmtId="0" fontId="31" fillId="0" borderId="5" xfId="1" applyFont="1" applyFill="1" applyBorder="1" applyAlignment="1" applyProtection="1">
      <alignment horizontal="left" vertical="center" shrinkToFit="1"/>
    </xf>
    <xf numFmtId="0" fontId="29" fillId="0" borderId="0" xfId="1" applyFont="1" applyFill="1" applyAlignment="1">
      <alignment horizontal="center" vertical="center" shrinkToFit="1"/>
    </xf>
    <xf numFmtId="0" fontId="30" fillId="0" borderId="0" xfId="1" applyFont="1" applyFill="1" applyAlignment="1">
      <alignment horizontal="center" vertical="center" shrinkToFit="1"/>
    </xf>
    <xf numFmtId="0" fontId="29" fillId="0" borderId="1" xfId="1" applyFont="1" applyFill="1" applyBorder="1" applyAlignment="1" applyProtection="1">
      <alignment horizontal="center" vertical="center" shrinkToFit="1"/>
    </xf>
  </cellXfs>
  <cellStyles count="3">
    <cellStyle name="標準" xfId="0" builtinId="0"/>
    <cellStyle name="標準 5" xfId="1"/>
    <cellStyle name="標準_2004ｸﾗﾌﾞﾕｰｽ関東大会2次試合結果" xfId="2"/>
  </cellStyles>
  <dxfs count="0"/>
  <tableStyles count="0" defaultTableStyle="TableStyleMedium2" defaultPivotStyle="PivotStyleLight16"/>
  <colors>
    <mruColors>
      <color rgb="FFCCFF99"/>
      <color rgb="FFA3EDFF"/>
      <color rgb="FFFFCCFF"/>
      <color rgb="FFFFFF66"/>
      <color rgb="FFDDDDDD"/>
      <color rgb="FFFFC26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21981</xdr:colOff>
      <xdr:row>1</xdr:row>
      <xdr:rowOff>637440</xdr:rowOff>
    </xdr:from>
    <xdr:to>
      <xdr:col>5</xdr:col>
      <xdr:colOff>520212</xdr:colOff>
      <xdr:row>3</xdr:row>
      <xdr:rowOff>65939</xdr:rowOff>
    </xdr:to>
    <xdr:sp macro="" textlink="">
      <xdr:nvSpPr>
        <xdr:cNvPr id="2" name="テキスト ボックス 1"/>
        <xdr:cNvSpPr txBox="1"/>
      </xdr:nvSpPr>
      <xdr:spPr>
        <a:xfrm>
          <a:off x="3465635" y="1047748"/>
          <a:ext cx="498231" cy="3590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</a:rPr>
            <a:t>済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498231</xdr:colOff>
      <xdr:row>8</xdr:row>
      <xdr:rowOff>95250</xdr:rowOff>
    </xdr:to>
    <xdr:sp macro="" textlink="">
      <xdr:nvSpPr>
        <xdr:cNvPr id="4" name="テキスト ボックス 3"/>
        <xdr:cNvSpPr txBox="1"/>
      </xdr:nvSpPr>
      <xdr:spPr>
        <a:xfrm>
          <a:off x="3443654" y="2395905"/>
          <a:ext cx="498231" cy="3590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</a:rPr>
            <a:t>済</a:t>
          </a:r>
        </a:p>
      </xdr:txBody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498231</xdr:colOff>
      <xdr:row>13</xdr:row>
      <xdr:rowOff>95250</xdr:rowOff>
    </xdr:to>
    <xdr:sp macro="" textlink="">
      <xdr:nvSpPr>
        <xdr:cNvPr id="5" name="テキスト ボックス 4"/>
        <xdr:cNvSpPr txBox="1"/>
      </xdr:nvSpPr>
      <xdr:spPr>
        <a:xfrm>
          <a:off x="3443654" y="3714751"/>
          <a:ext cx="498231" cy="3590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</a:rPr>
            <a:t>済</a:t>
          </a: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498231</xdr:colOff>
      <xdr:row>18</xdr:row>
      <xdr:rowOff>95250</xdr:rowOff>
    </xdr:to>
    <xdr:sp macro="" textlink="">
      <xdr:nvSpPr>
        <xdr:cNvPr id="6" name="テキスト ボックス 5"/>
        <xdr:cNvSpPr txBox="1"/>
      </xdr:nvSpPr>
      <xdr:spPr>
        <a:xfrm>
          <a:off x="3443654" y="5033597"/>
          <a:ext cx="498231" cy="3590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</a:rPr>
            <a:t>済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498231</xdr:colOff>
      <xdr:row>3</xdr:row>
      <xdr:rowOff>95249</xdr:rowOff>
    </xdr:to>
    <xdr:sp macro="" textlink="">
      <xdr:nvSpPr>
        <xdr:cNvPr id="7" name="テキスト ボックス 6"/>
        <xdr:cNvSpPr txBox="1"/>
      </xdr:nvSpPr>
      <xdr:spPr>
        <a:xfrm>
          <a:off x="8726366" y="1077058"/>
          <a:ext cx="498231" cy="3590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</a:rPr>
            <a:t>済</a:t>
          </a:r>
        </a:p>
      </xdr:txBody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498231</xdr:colOff>
      <xdr:row>8</xdr:row>
      <xdr:rowOff>95250</xdr:rowOff>
    </xdr:to>
    <xdr:sp macro="" textlink="">
      <xdr:nvSpPr>
        <xdr:cNvPr id="8" name="テキスト ボックス 7"/>
        <xdr:cNvSpPr txBox="1"/>
      </xdr:nvSpPr>
      <xdr:spPr>
        <a:xfrm>
          <a:off x="8726366" y="2395905"/>
          <a:ext cx="498231" cy="3590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</a:rPr>
            <a:t>済</a:t>
          </a:r>
        </a:p>
      </xdr:txBody>
    </xdr:sp>
    <xdr:clientData/>
  </xdr:twoCellAnchor>
  <xdr:twoCellAnchor>
    <xdr:from>
      <xdr:col>11</xdr:col>
      <xdr:colOff>0</xdr:colOff>
      <xdr:row>12</xdr:row>
      <xdr:rowOff>0</xdr:rowOff>
    </xdr:from>
    <xdr:to>
      <xdr:col>11</xdr:col>
      <xdr:colOff>498231</xdr:colOff>
      <xdr:row>13</xdr:row>
      <xdr:rowOff>95250</xdr:rowOff>
    </xdr:to>
    <xdr:sp macro="" textlink="">
      <xdr:nvSpPr>
        <xdr:cNvPr id="9" name="テキスト ボックス 8"/>
        <xdr:cNvSpPr txBox="1"/>
      </xdr:nvSpPr>
      <xdr:spPr>
        <a:xfrm>
          <a:off x="8726366" y="3714751"/>
          <a:ext cx="498231" cy="3590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</a:rPr>
            <a:t>済</a:t>
          </a:r>
        </a:p>
      </xdr:txBody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498231</xdr:colOff>
      <xdr:row>18</xdr:row>
      <xdr:rowOff>95250</xdr:rowOff>
    </xdr:to>
    <xdr:sp macro="" textlink="">
      <xdr:nvSpPr>
        <xdr:cNvPr id="12" name="テキスト ボックス 11"/>
        <xdr:cNvSpPr txBox="1"/>
      </xdr:nvSpPr>
      <xdr:spPr>
        <a:xfrm>
          <a:off x="8726366" y="5033597"/>
          <a:ext cx="498231" cy="3590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</a:rPr>
            <a:t>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498231</xdr:colOff>
      <xdr:row>3</xdr:row>
      <xdr:rowOff>95249</xdr:rowOff>
    </xdr:to>
    <xdr:sp macro="" textlink="">
      <xdr:nvSpPr>
        <xdr:cNvPr id="11" name="テキスト ボックス 10"/>
        <xdr:cNvSpPr txBox="1"/>
      </xdr:nvSpPr>
      <xdr:spPr>
        <a:xfrm>
          <a:off x="4484077" y="1077058"/>
          <a:ext cx="498231" cy="3590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</a:rPr>
            <a:t>済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498231</xdr:colOff>
      <xdr:row>8</xdr:row>
      <xdr:rowOff>95250</xdr:rowOff>
    </xdr:to>
    <xdr:sp macro="" textlink="">
      <xdr:nvSpPr>
        <xdr:cNvPr id="13" name="テキスト ボックス 12"/>
        <xdr:cNvSpPr txBox="1"/>
      </xdr:nvSpPr>
      <xdr:spPr>
        <a:xfrm>
          <a:off x="4484077" y="2395905"/>
          <a:ext cx="498231" cy="3590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</a:rPr>
            <a:t>済</a:t>
          </a:r>
        </a:p>
      </xdr:txBody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498231</xdr:colOff>
      <xdr:row>13</xdr:row>
      <xdr:rowOff>95250</xdr:rowOff>
    </xdr:to>
    <xdr:sp macro="" textlink="">
      <xdr:nvSpPr>
        <xdr:cNvPr id="14" name="テキスト ボックス 13"/>
        <xdr:cNvSpPr txBox="1"/>
      </xdr:nvSpPr>
      <xdr:spPr>
        <a:xfrm>
          <a:off x="4484077" y="3714751"/>
          <a:ext cx="498231" cy="3590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</a:rPr>
            <a:t>済</a:t>
          </a:r>
        </a:p>
      </xdr:txBody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498231</xdr:colOff>
      <xdr:row>18</xdr:row>
      <xdr:rowOff>95250</xdr:rowOff>
    </xdr:to>
    <xdr:sp macro="" textlink="">
      <xdr:nvSpPr>
        <xdr:cNvPr id="15" name="テキスト ボックス 14"/>
        <xdr:cNvSpPr txBox="1"/>
      </xdr:nvSpPr>
      <xdr:spPr>
        <a:xfrm>
          <a:off x="4484077" y="5033597"/>
          <a:ext cx="498231" cy="3590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</a:rPr>
            <a:t>済</a:t>
          </a:r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498231</xdr:colOff>
      <xdr:row>8</xdr:row>
      <xdr:rowOff>95250</xdr:rowOff>
    </xdr:to>
    <xdr:sp macro="" textlink="">
      <xdr:nvSpPr>
        <xdr:cNvPr id="16" name="テキスト ボックス 15"/>
        <xdr:cNvSpPr txBox="1"/>
      </xdr:nvSpPr>
      <xdr:spPr>
        <a:xfrm>
          <a:off x="9766789" y="2395905"/>
          <a:ext cx="498231" cy="3590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</a:rPr>
            <a:t>済</a:t>
          </a:r>
        </a:p>
      </xdr:txBody>
    </xdr:sp>
    <xdr:clientData/>
  </xdr:twoCellAnchor>
  <xdr:twoCellAnchor>
    <xdr:from>
      <xdr:col>12</xdr:col>
      <xdr:colOff>0</xdr:colOff>
      <xdr:row>12</xdr:row>
      <xdr:rowOff>0</xdr:rowOff>
    </xdr:from>
    <xdr:to>
      <xdr:col>12</xdr:col>
      <xdr:colOff>498231</xdr:colOff>
      <xdr:row>13</xdr:row>
      <xdr:rowOff>95250</xdr:rowOff>
    </xdr:to>
    <xdr:sp macro="" textlink="">
      <xdr:nvSpPr>
        <xdr:cNvPr id="18" name="テキスト ボックス 17"/>
        <xdr:cNvSpPr txBox="1"/>
      </xdr:nvSpPr>
      <xdr:spPr>
        <a:xfrm>
          <a:off x="9766789" y="3714751"/>
          <a:ext cx="498231" cy="3590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</a:rPr>
            <a:t>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5848</xdr:colOff>
      <xdr:row>18</xdr:row>
      <xdr:rowOff>101246</xdr:rowOff>
    </xdr:from>
    <xdr:to>
      <xdr:col>42</xdr:col>
      <xdr:colOff>408685</xdr:colOff>
      <xdr:row>20</xdr:row>
      <xdr:rowOff>13625</xdr:rowOff>
    </xdr:to>
    <xdr:sp macro="" textlink="">
      <xdr:nvSpPr>
        <xdr:cNvPr id="3" name="テキスト ボックス 2"/>
        <xdr:cNvSpPr txBox="1"/>
      </xdr:nvSpPr>
      <xdr:spPr>
        <a:xfrm>
          <a:off x="8003138" y="4443162"/>
          <a:ext cx="3736586" cy="3453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甲府西Ｊｒ</a:t>
          </a:r>
          <a:r>
            <a:rPr kumimoji="1" lang="en-US" altLang="ja-JP" sz="1100"/>
            <a:t>2</a:t>
          </a:r>
          <a:r>
            <a:rPr kumimoji="1" lang="ja-JP" altLang="en-US" sz="1100"/>
            <a:t>日目欠場のため試合結果を除外いたします。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36634</xdr:colOff>
      <xdr:row>24</xdr:row>
      <xdr:rowOff>54952</xdr:rowOff>
    </xdr:from>
    <xdr:to>
      <xdr:col>16</xdr:col>
      <xdr:colOff>152644</xdr:colOff>
      <xdr:row>25</xdr:row>
      <xdr:rowOff>250336</xdr:rowOff>
    </xdr:to>
    <xdr:sp macro="" textlink="">
      <xdr:nvSpPr>
        <xdr:cNvPr id="2" name="テキスト ボックス 1"/>
        <xdr:cNvSpPr txBox="1"/>
      </xdr:nvSpPr>
      <xdr:spPr>
        <a:xfrm>
          <a:off x="1984375" y="6771298"/>
          <a:ext cx="1483702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甲府西Ｊｒ欠場のため</a:t>
          </a:r>
          <a:endParaRPr kumimoji="1" lang="en-US" altLang="ja-JP" sz="1100"/>
        </a:p>
        <a:p>
          <a:r>
            <a:rPr kumimoji="1" lang="ja-JP" altLang="en-US" sz="1100"/>
            <a:t>試合がありません。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24423</xdr:colOff>
      <xdr:row>30</xdr:row>
      <xdr:rowOff>48846</xdr:rowOff>
    </xdr:from>
    <xdr:to>
      <xdr:col>16</xdr:col>
      <xdr:colOff>140433</xdr:colOff>
      <xdr:row>31</xdr:row>
      <xdr:rowOff>244230</xdr:rowOff>
    </xdr:to>
    <xdr:sp macro="" textlink="">
      <xdr:nvSpPr>
        <xdr:cNvPr id="3" name="テキスト ボックス 2"/>
        <xdr:cNvSpPr txBox="1"/>
      </xdr:nvSpPr>
      <xdr:spPr>
        <a:xfrm>
          <a:off x="1972164" y="8450384"/>
          <a:ext cx="1483702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甲府西Ｊｒ欠場のため</a:t>
          </a:r>
          <a:endParaRPr kumimoji="1" lang="en-US" altLang="ja-JP" sz="1100"/>
        </a:p>
        <a:p>
          <a:r>
            <a:rPr kumimoji="1" lang="ja-JP" altLang="en-US" sz="1100"/>
            <a:t>試合がありません。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view="pageBreakPreview" zoomScale="92" zoomScaleNormal="100" zoomScaleSheetLayoutView="92" workbookViewId="0">
      <selection activeCell="I13" sqref="I13"/>
    </sheetView>
  </sheetViews>
  <sheetFormatPr defaultRowHeight="12.75"/>
  <cols>
    <col min="1" max="1" width="3.19921875" bestFit="1" customWidth="1"/>
    <col min="2" max="2" width="3.86328125" style="1" customWidth="1"/>
    <col min="3" max="3" width="15.73046875" customWidth="1"/>
    <col min="4" max="4" width="3.86328125" style="1" customWidth="1"/>
    <col min="5" max="5" width="16.1328125" customWidth="1"/>
    <col min="6" max="6" width="3.86328125" style="1" customWidth="1"/>
    <col min="7" max="7" width="16.1328125" customWidth="1"/>
    <col min="8" max="8" width="3.86328125" style="1" customWidth="1"/>
    <col min="9" max="9" width="15.265625" customWidth="1"/>
    <col min="10" max="10" width="3.86328125" style="1" customWidth="1"/>
    <col min="11" max="11" width="16.265625" customWidth="1"/>
    <col min="12" max="12" width="3.86328125" style="1" customWidth="1"/>
    <col min="13" max="13" width="19.1328125" customWidth="1"/>
  </cols>
  <sheetData>
    <row r="1" spans="1:16" ht="40.15" customHeight="1">
      <c r="C1" s="113" t="s">
        <v>141</v>
      </c>
      <c r="D1" s="113"/>
      <c r="E1" s="114"/>
      <c r="F1" s="114"/>
      <c r="G1" s="114"/>
      <c r="H1" s="114"/>
      <c r="I1" s="114"/>
      <c r="J1" s="114"/>
      <c r="K1" s="114"/>
      <c r="L1" s="68"/>
    </row>
    <row r="2" spans="1:16" ht="19.5" customHeight="1">
      <c r="A2" s="112" t="s">
        <v>49</v>
      </c>
      <c r="B2" s="112"/>
      <c r="C2" s="112"/>
    </row>
    <row r="3" spans="1:16" ht="19.5" customHeight="1">
      <c r="B3" s="115" t="s">
        <v>15</v>
      </c>
      <c r="C3" s="115"/>
      <c r="D3" s="116" t="s">
        <v>16</v>
      </c>
      <c r="E3" s="116"/>
      <c r="F3" s="117" t="s">
        <v>14</v>
      </c>
      <c r="G3" s="117"/>
      <c r="H3" s="118" t="s">
        <v>17</v>
      </c>
      <c r="I3" s="118"/>
      <c r="J3" s="119" t="s">
        <v>18</v>
      </c>
      <c r="K3" s="119"/>
      <c r="L3" s="111" t="s">
        <v>19</v>
      </c>
      <c r="M3" s="111"/>
      <c r="P3" s="55"/>
    </row>
    <row r="4" spans="1:16" ht="19.5" customHeight="1">
      <c r="A4">
        <v>1</v>
      </c>
      <c r="B4" s="1" t="s">
        <v>142</v>
      </c>
      <c r="C4" s="55" t="s">
        <v>61</v>
      </c>
      <c r="D4" s="63" t="s">
        <v>142</v>
      </c>
      <c r="E4" s="55" t="s">
        <v>76</v>
      </c>
      <c r="F4" s="63" t="s">
        <v>144</v>
      </c>
      <c r="G4" s="55" t="s">
        <v>64</v>
      </c>
      <c r="H4" s="63" t="s">
        <v>142</v>
      </c>
      <c r="I4" s="55" t="s">
        <v>87</v>
      </c>
      <c r="J4" s="63" t="s">
        <v>142</v>
      </c>
      <c r="K4" s="55" t="s">
        <v>58</v>
      </c>
      <c r="L4" s="63" t="s">
        <v>142</v>
      </c>
      <c r="M4" s="66" t="s">
        <v>53</v>
      </c>
      <c r="P4" s="55"/>
    </row>
    <row r="5" spans="1:16" ht="19.5" customHeight="1">
      <c r="A5">
        <v>2</v>
      </c>
      <c r="B5" s="1" t="s">
        <v>142</v>
      </c>
      <c r="C5" s="55" t="s">
        <v>62</v>
      </c>
      <c r="D5" s="63" t="s">
        <v>142</v>
      </c>
      <c r="E5" s="55" t="s">
        <v>77</v>
      </c>
      <c r="F5" s="63" t="s">
        <v>142</v>
      </c>
      <c r="G5" s="55" t="s">
        <v>65</v>
      </c>
      <c r="H5" s="63" t="s">
        <v>143</v>
      </c>
      <c r="I5" s="55" t="s">
        <v>90</v>
      </c>
      <c r="J5" s="63" t="s">
        <v>142</v>
      </c>
      <c r="K5" s="55" t="s">
        <v>57</v>
      </c>
      <c r="L5" s="63" t="s">
        <v>142</v>
      </c>
      <c r="M5" s="66" t="s">
        <v>51</v>
      </c>
      <c r="P5" s="55"/>
    </row>
    <row r="6" spans="1:16" ht="19.5" customHeight="1">
      <c r="A6">
        <v>3</v>
      </c>
      <c r="C6" s="55"/>
      <c r="D6" s="63" t="s">
        <v>142</v>
      </c>
      <c r="E6" s="55" t="s">
        <v>78</v>
      </c>
      <c r="F6" s="63" t="s">
        <v>142</v>
      </c>
      <c r="G6" s="55" t="s">
        <v>63</v>
      </c>
      <c r="H6" s="63" t="s">
        <v>143</v>
      </c>
      <c r="I6" s="55" t="s">
        <v>88</v>
      </c>
      <c r="J6" s="63" t="s">
        <v>142</v>
      </c>
      <c r="K6" s="55" t="s">
        <v>59</v>
      </c>
      <c r="L6" s="63" t="s">
        <v>143</v>
      </c>
      <c r="M6" s="54" t="s">
        <v>54</v>
      </c>
    </row>
    <row r="7" spans="1:16" ht="19.5" customHeight="1">
      <c r="A7">
        <v>4</v>
      </c>
      <c r="C7" s="55"/>
      <c r="D7" s="63" t="s">
        <v>143</v>
      </c>
      <c r="E7" s="55" t="s">
        <v>79</v>
      </c>
      <c r="F7" s="63" t="s">
        <v>145</v>
      </c>
      <c r="G7" s="55" t="s">
        <v>66</v>
      </c>
      <c r="H7" s="63" t="s">
        <v>143</v>
      </c>
      <c r="I7" s="55" t="s">
        <v>89</v>
      </c>
      <c r="J7" s="63" t="s">
        <v>143</v>
      </c>
      <c r="K7" s="55" t="s">
        <v>60</v>
      </c>
      <c r="L7" s="63" t="s">
        <v>142</v>
      </c>
      <c r="M7" s="66" t="s">
        <v>50</v>
      </c>
    </row>
    <row r="8" spans="1:16" ht="19.5" customHeight="1">
      <c r="A8">
        <v>5</v>
      </c>
      <c r="C8" s="55"/>
      <c r="D8" s="63" t="s">
        <v>143</v>
      </c>
      <c r="E8" s="55" t="s">
        <v>80</v>
      </c>
      <c r="F8" s="63" t="s">
        <v>143</v>
      </c>
      <c r="G8" s="55" t="s">
        <v>67</v>
      </c>
      <c r="H8" s="63" t="s">
        <v>143</v>
      </c>
      <c r="I8" s="55" t="s">
        <v>91</v>
      </c>
      <c r="J8" s="63"/>
      <c r="K8" s="55"/>
      <c r="L8" s="63" t="s">
        <v>142</v>
      </c>
      <c r="M8" s="66" t="s">
        <v>52</v>
      </c>
    </row>
    <row r="9" spans="1:16" ht="19.5" customHeight="1">
      <c r="A9">
        <v>6</v>
      </c>
      <c r="C9" s="55"/>
      <c r="D9" s="63" t="s">
        <v>143</v>
      </c>
      <c r="E9" s="55" t="s">
        <v>81</v>
      </c>
      <c r="F9" s="63" t="s">
        <v>143</v>
      </c>
      <c r="G9" s="55" t="s">
        <v>68</v>
      </c>
      <c r="H9" s="63"/>
      <c r="I9" s="55"/>
      <c r="J9" s="63"/>
      <c r="K9" s="55"/>
      <c r="L9" s="63"/>
      <c r="M9" s="55"/>
    </row>
    <row r="10" spans="1:16" ht="19.5" customHeight="1">
      <c r="A10">
        <v>7</v>
      </c>
      <c r="C10" s="55"/>
      <c r="D10" s="63" t="s">
        <v>143</v>
      </c>
      <c r="E10" s="55" t="s">
        <v>82</v>
      </c>
      <c r="F10" s="63" t="s">
        <v>143</v>
      </c>
      <c r="G10" s="55" t="s">
        <v>71</v>
      </c>
      <c r="H10" s="63"/>
      <c r="I10" s="55"/>
      <c r="J10" s="63"/>
      <c r="K10" s="55"/>
      <c r="L10" s="63"/>
      <c r="M10" s="55"/>
    </row>
    <row r="11" spans="1:16" ht="19.5" customHeight="1">
      <c r="A11">
        <v>8</v>
      </c>
      <c r="C11" s="55"/>
      <c r="D11" s="63" t="s">
        <v>142</v>
      </c>
      <c r="E11" s="55" t="s">
        <v>83</v>
      </c>
      <c r="F11" s="63" t="s">
        <v>143</v>
      </c>
      <c r="G11" s="55" t="s">
        <v>70</v>
      </c>
      <c r="H11" s="63"/>
      <c r="I11" s="55"/>
      <c r="J11" s="63"/>
      <c r="K11" s="55"/>
      <c r="L11" s="63"/>
      <c r="M11" s="55"/>
    </row>
    <row r="12" spans="1:16" ht="19.5" customHeight="1">
      <c r="A12">
        <v>9</v>
      </c>
      <c r="C12" s="55"/>
      <c r="D12" s="63" t="s">
        <v>142</v>
      </c>
      <c r="E12" s="55" t="s">
        <v>84</v>
      </c>
      <c r="F12" s="63" t="s">
        <v>146</v>
      </c>
      <c r="G12" s="55" t="s">
        <v>69</v>
      </c>
      <c r="H12" s="63"/>
      <c r="I12" s="55"/>
      <c r="J12" s="63"/>
      <c r="K12" s="55"/>
      <c r="L12" s="63"/>
      <c r="M12" s="55"/>
    </row>
    <row r="13" spans="1:16" ht="19.5" customHeight="1">
      <c r="A13">
        <v>10</v>
      </c>
      <c r="C13" s="55"/>
      <c r="D13" s="63" t="s">
        <v>142</v>
      </c>
      <c r="E13" s="55" t="s">
        <v>85</v>
      </c>
      <c r="F13" s="63" t="s">
        <v>143</v>
      </c>
      <c r="G13" s="55" t="s">
        <v>75</v>
      </c>
      <c r="H13" s="63"/>
      <c r="I13" s="55"/>
      <c r="J13" s="63"/>
      <c r="K13" s="55"/>
      <c r="L13" s="63"/>
      <c r="M13" s="55"/>
    </row>
    <row r="14" spans="1:16" ht="19.5" customHeight="1">
      <c r="A14">
        <v>11</v>
      </c>
      <c r="C14" s="55"/>
      <c r="D14" s="63" t="s">
        <v>143</v>
      </c>
      <c r="E14" s="55" t="s">
        <v>86</v>
      </c>
      <c r="F14" s="63" t="s">
        <v>143</v>
      </c>
      <c r="G14" s="55" t="s">
        <v>72</v>
      </c>
      <c r="H14" s="63"/>
      <c r="I14" s="55"/>
      <c r="J14" s="63"/>
      <c r="K14" s="55"/>
      <c r="L14" s="63"/>
      <c r="M14" s="55"/>
    </row>
    <row r="15" spans="1:16" ht="19.5" customHeight="1">
      <c r="A15">
        <v>12</v>
      </c>
      <c r="C15" s="55"/>
      <c r="D15" s="63"/>
      <c r="E15" s="55"/>
      <c r="F15" s="63" t="s">
        <v>143</v>
      </c>
      <c r="G15" s="55" t="s">
        <v>73</v>
      </c>
      <c r="H15" s="63"/>
      <c r="I15" s="55"/>
      <c r="J15" s="63"/>
      <c r="K15" s="55"/>
      <c r="L15" s="63"/>
      <c r="M15" s="55"/>
    </row>
    <row r="16" spans="1:16" ht="19.5" customHeight="1">
      <c r="A16">
        <v>13</v>
      </c>
      <c r="C16" s="55"/>
      <c r="D16" s="63"/>
      <c r="E16" s="55"/>
      <c r="F16" s="63" t="s">
        <v>147</v>
      </c>
      <c r="G16" s="55" t="s">
        <v>74</v>
      </c>
      <c r="H16" s="63"/>
      <c r="I16" s="55"/>
      <c r="J16" s="63"/>
      <c r="K16" s="55"/>
      <c r="L16" s="63"/>
      <c r="M16" s="55"/>
    </row>
    <row r="17" spans="1:13" ht="19.5" customHeight="1"/>
    <row r="18" spans="1:13" ht="19.5" customHeight="1">
      <c r="A18" s="1">
        <f>SUM(C18:M18)</f>
        <v>40</v>
      </c>
      <c r="C18" s="1">
        <v>2</v>
      </c>
      <c r="E18" s="1">
        <v>11</v>
      </c>
      <c r="G18" s="1">
        <v>13</v>
      </c>
      <c r="I18" s="1">
        <v>5</v>
      </c>
      <c r="K18" s="1">
        <v>4</v>
      </c>
      <c r="M18" s="1">
        <v>5</v>
      </c>
    </row>
  </sheetData>
  <mergeCells count="8">
    <mergeCell ref="L3:M3"/>
    <mergeCell ref="A2:C2"/>
    <mergeCell ref="C1:K1"/>
    <mergeCell ref="B3:C3"/>
    <mergeCell ref="D3:E3"/>
    <mergeCell ref="F3:G3"/>
    <mergeCell ref="H3:I3"/>
    <mergeCell ref="J3:K3"/>
  </mergeCells>
  <phoneticPr fontId="1"/>
  <pageMargins left="0.70866141732283472" right="0.70866141732283472" top="0.74803149606299213" bottom="0.74803149606299213" header="0.31496062992125984" footer="0.31496062992125984"/>
  <pageSetup paperSize="9" scale="107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</sheetPr>
  <dimension ref="A1:AG40"/>
  <sheetViews>
    <sheetView view="pageLayout" topLeftCell="A20" zoomScale="81" zoomScaleNormal="75" zoomScaleSheetLayoutView="74" zoomScalePageLayoutView="81" workbookViewId="0">
      <selection activeCell="O31" sqref="O31:O32"/>
    </sheetView>
  </sheetViews>
  <sheetFormatPr defaultColWidth="9" defaultRowHeight="12.75"/>
  <cols>
    <col min="1" max="1" width="3.1328125" style="80" customWidth="1"/>
    <col min="2" max="2" width="3" style="80" customWidth="1"/>
    <col min="3" max="3" width="6.46484375" style="80" customWidth="1"/>
    <col min="4" max="8" width="3.06640625" style="80" customWidth="1"/>
    <col min="9" max="17" width="2.46484375" style="80" customWidth="1"/>
    <col min="18" max="22" width="3.06640625" style="80" customWidth="1"/>
    <col min="23" max="28" width="2.46484375" style="80" customWidth="1"/>
    <col min="29" max="29" width="4.73046875" style="80" customWidth="1"/>
    <col min="30" max="30" width="4.265625" style="80" customWidth="1"/>
    <col min="31" max="31" width="9.59765625" style="80" customWidth="1"/>
    <col min="32" max="33" width="16.6640625" style="80" customWidth="1"/>
    <col min="34" max="16384" width="9" style="80"/>
  </cols>
  <sheetData>
    <row r="1" spans="1:33" ht="21.4" customHeight="1">
      <c r="A1" s="268" t="s">
        <v>36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8"/>
    </row>
    <row r="2" spans="1:33" ht="21.4" customHeight="1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8"/>
    </row>
    <row r="3" spans="1:33" ht="22.25" customHeight="1">
      <c r="A3" s="261" t="s">
        <v>41</v>
      </c>
      <c r="B3" s="261"/>
      <c r="C3" s="261"/>
      <c r="D3" s="261" t="s">
        <v>42</v>
      </c>
      <c r="E3" s="261"/>
      <c r="F3" s="261"/>
      <c r="G3" s="261"/>
      <c r="H3" s="261"/>
      <c r="I3" s="261"/>
      <c r="J3" s="261"/>
      <c r="K3" s="261"/>
      <c r="L3" s="261"/>
      <c r="M3" s="26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8"/>
      <c r="AE3" s="8"/>
    </row>
    <row r="4" spans="1:33" ht="22.25" customHeight="1">
      <c r="A4" s="261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8"/>
      <c r="AE4" s="8"/>
    </row>
    <row r="5" spans="1:33" ht="22.25" customHeight="1">
      <c r="A5" s="262" t="s">
        <v>1</v>
      </c>
      <c r="B5" s="262"/>
      <c r="C5" s="262"/>
      <c r="D5" s="261" t="s">
        <v>7</v>
      </c>
      <c r="E5" s="261"/>
      <c r="F5" s="261"/>
      <c r="G5" s="261"/>
      <c r="H5" s="261"/>
      <c r="I5" s="261"/>
      <c r="J5" s="261"/>
      <c r="K5" s="261"/>
      <c r="L5" s="261"/>
      <c r="N5" s="265" t="str">
        <f>組合せ!L8</f>
        <v>小瀬補助競技場
南面【午後】
（山城SSS）</v>
      </c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8"/>
      <c r="AE5" s="8"/>
    </row>
    <row r="6" spans="1:33" ht="22.25" customHeight="1">
      <c r="A6" s="263"/>
      <c r="B6" s="263"/>
      <c r="C6" s="263"/>
      <c r="D6" s="264"/>
      <c r="E6" s="264"/>
      <c r="F6" s="264"/>
      <c r="G6" s="264"/>
      <c r="H6" s="264"/>
      <c r="I6" s="264"/>
      <c r="J6" s="264"/>
      <c r="K6" s="264"/>
      <c r="L6" s="264"/>
      <c r="M6" s="78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8"/>
      <c r="AE6" s="8"/>
    </row>
    <row r="7" spans="1:33" ht="22.25" customHeight="1">
      <c r="A7" s="183"/>
      <c r="B7" s="183" t="s">
        <v>37</v>
      </c>
      <c r="C7" s="183"/>
      <c r="D7" s="269" t="s">
        <v>38</v>
      </c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183" t="s">
        <v>39</v>
      </c>
      <c r="X7" s="183"/>
      <c r="Y7" s="183"/>
      <c r="Z7" s="183"/>
      <c r="AA7" s="183"/>
      <c r="AB7" s="183" t="s">
        <v>40</v>
      </c>
      <c r="AC7" s="183"/>
      <c r="AD7" s="183"/>
      <c r="AE7" s="8"/>
    </row>
    <row r="8" spans="1:33" ht="22.25" customHeight="1">
      <c r="A8" s="183"/>
      <c r="B8" s="183"/>
      <c r="C8" s="183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183"/>
      <c r="X8" s="183"/>
      <c r="Y8" s="183"/>
      <c r="Z8" s="183"/>
      <c r="AA8" s="183"/>
      <c r="AB8" s="183"/>
      <c r="AC8" s="183"/>
      <c r="AD8" s="183"/>
      <c r="AE8" s="8"/>
    </row>
    <row r="9" spans="1:33" ht="22.25" customHeight="1">
      <c r="A9" s="254">
        <v>1</v>
      </c>
      <c r="B9" s="256">
        <v>0.51388888888888895</v>
      </c>
      <c r="C9" s="257"/>
      <c r="D9" s="246" t="str">
        <f>AF13</f>
        <v>玉諸レッド</v>
      </c>
      <c r="E9" s="247"/>
      <c r="F9" s="247"/>
      <c r="G9" s="247"/>
      <c r="H9" s="175"/>
      <c r="I9" s="216">
        <f>IF(L9:L10="","",(L9+L10))</f>
        <v>4</v>
      </c>
      <c r="J9" s="217"/>
      <c r="K9" s="236" t="s">
        <v>30</v>
      </c>
      <c r="L9" s="22">
        <v>2</v>
      </c>
      <c r="M9" s="22" t="s">
        <v>26</v>
      </c>
      <c r="N9" s="22">
        <v>0</v>
      </c>
      <c r="O9" s="236" t="s">
        <v>31</v>
      </c>
      <c r="P9" s="217">
        <f>IF(N9:N10="","",(N9+N10))</f>
        <v>1</v>
      </c>
      <c r="Q9" s="223"/>
      <c r="R9" s="238" t="str">
        <f>AF17</f>
        <v>都留VMC</v>
      </c>
      <c r="S9" s="239"/>
      <c r="T9" s="239"/>
      <c r="U9" s="239"/>
      <c r="V9" s="135"/>
      <c r="W9" s="151" t="str">
        <f>AF11</f>
        <v>竜北SSS</v>
      </c>
      <c r="X9" s="152"/>
      <c r="Y9" s="152"/>
      <c r="Z9" s="152"/>
      <c r="AA9" s="153"/>
      <c r="AB9" s="164" t="str">
        <f>AF15</f>
        <v>山城SSS</v>
      </c>
      <c r="AC9" s="164"/>
      <c r="AD9" s="164"/>
      <c r="AE9" s="240">
        <v>1</v>
      </c>
      <c r="AF9" s="267" t="str">
        <f>組合せ!I8</f>
        <v>山梨SSS</v>
      </c>
      <c r="AG9" s="267"/>
    </row>
    <row r="10" spans="1:33" ht="22.25" customHeight="1">
      <c r="A10" s="255"/>
      <c r="B10" s="258"/>
      <c r="C10" s="259"/>
      <c r="D10" s="248"/>
      <c r="E10" s="176"/>
      <c r="F10" s="176"/>
      <c r="G10" s="176"/>
      <c r="H10" s="177"/>
      <c r="I10" s="218"/>
      <c r="J10" s="146"/>
      <c r="K10" s="237"/>
      <c r="L10" s="23">
        <v>2</v>
      </c>
      <c r="M10" s="23" t="s">
        <v>26</v>
      </c>
      <c r="N10" s="23">
        <v>1</v>
      </c>
      <c r="O10" s="237"/>
      <c r="P10" s="146"/>
      <c r="Q10" s="224"/>
      <c r="R10" s="136"/>
      <c r="S10" s="179"/>
      <c r="T10" s="179"/>
      <c r="U10" s="179"/>
      <c r="V10" s="137"/>
      <c r="W10" s="154"/>
      <c r="X10" s="155"/>
      <c r="Y10" s="155"/>
      <c r="Z10" s="155"/>
      <c r="AA10" s="156"/>
      <c r="AB10" s="164"/>
      <c r="AC10" s="164"/>
      <c r="AD10" s="164"/>
      <c r="AE10" s="240"/>
      <c r="AF10" s="267"/>
      <c r="AG10" s="267"/>
    </row>
    <row r="11" spans="1:33" ht="22.25" customHeight="1">
      <c r="A11" s="254">
        <v>2</v>
      </c>
      <c r="B11" s="256">
        <v>0.54166666666666663</v>
      </c>
      <c r="C11" s="257"/>
      <c r="D11" s="246" t="str">
        <f>AF9</f>
        <v>山梨SSS</v>
      </c>
      <c r="E11" s="247"/>
      <c r="F11" s="247"/>
      <c r="G11" s="247"/>
      <c r="H11" s="175"/>
      <c r="I11" s="216">
        <f t="shared" ref="I11" si="0">IF(L11:L12="","",(L11+L12))</f>
        <v>5</v>
      </c>
      <c r="J11" s="217"/>
      <c r="K11" s="236" t="s">
        <v>30</v>
      </c>
      <c r="L11" s="22">
        <v>2</v>
      </c>
      <c r="M11" s="22" t="s">
        <v>26</v>
      </c>
      <c r="N11" s="22">
        <v>0</v>
      </c>
      <c r="O11" s="236" t="s">
        <v>31</v>
      </c>
      <c r="P11" s="217">
        <f t="shared" ref="P11" si="1">IF(N11:N12="","",(N11+N12))</f>
        <v>0</v>
      </c>
      <c r="Q11" s="223"/>
      <c r="R11" s="238" t="str">
        <f>AF11</f>
        <v>竜北SSS</v>
      </c>
      <c r="S11" s="239"/>
      <c r="T11" s="239"/>
      <c r="U11" s="239"/>
      <c r="V11" s="135"/>
      <c r="W11" s="151" t="str">
        <f>AF13</f>
        <v>玉諸レッド</v>
      </c>
      <c r="X11" s="152"/>
      <c r="Y11" s="152"/>
      <c r="Z11" s="152"/>
      <c r="AA11" s="153"/>
      <c r="AB11" s="164" t="str">
        <f>AF17</f>
        <v>都留VMC</v>
      </c>
      <c r="AC11" s="164"/>
      <c r="AD11" s="164"/>
      <c r="AE11" s="240">
        <v>2</v>
      </c>
      <c r="AF11" s="267" t="str">
        <f>組合せ!I9</f>
        <v>竜北SSS</v>
      </c>
      <c r="AG11" s="267"/>
    </row>
    <row r="12" spans="1:33" ht="22.25" customHeight="1">
      <c r="A12" s="255"/>
      <c r="B12" s="258"/>
      <c r="C12" s="259"/>
      <c r="D12" s="248"/>
      <c r="E12" s="176"/>
      <c r="F12" s="176"/>
      <c r="G12" s="176"/>
      <c r="H12" s="177"/>
      <c r="I12" s="218"/>
      <c r="J12" s="146"/>
      <c r="K12" s="237"/>
      <c r="L12" s="23">
        <v>3</v>
      </c>
      <c r="M12" s="23" t="s">
        <v>26</v>
      </c>
      <c r="N12" s="23">
        <v>0</v>
      </c>
      <c r="O12" s="237"/>
      <c r="P12" s="146"/>
      <c r="Q12" s="224"/>
      <c r="R12" s="136"/>
      <c r="S12" s="179"/>
      <c r="T12" s="179"/>
      <c r="U12" s="179"/>
      <c r="V12" s="137"/>
      <c r="W12" s="154"/>
      <c r="X12" s="155"/>
      <c r="Y12" s="155"/>
      <c r="Z12" s="155"/>
      <c r="AA12" s="156"/>
      <c r="AB12" s="164"/>
      <c r="AC12" s="164"/>
      <c r="AD12" s="164"/>
      <c r="AE12" s="240"/>
      <c r="AF12" s="267"/>
      <c r="AG12" s="267"/>
    </row>
    <row r="13" spans="1:33" ht="22.25" customHeight="1">
      <c r="A13" s="254">
        <v>3</v>
      </c>
      <c r="B13" s="256">
        <v>0.56944444444444442</v>
      </c>
      <c r="C13" s="257"/>
      <c r="D13" s="246" t="str">
        <f>AF13</f>
        <v>玉諸レッド</v>
      </c>
      <c r="E13" s="247"/>
      <c r="F13" s="247"/>
      <c r="G13" s="247"/>
      <c r="H13" s="175"/>
      <c r="I13" s="216">
        <f t="shared" ref="I13" si="2">IF(L13:L14="","",(L13+L14))</f>
        <v>1</v>
      </c>
      <c r="J13" s="217"/>
      <c r="K13" s="236" t="s">
        <v>30</v>
      </c>
      <c r="L13" s="22">
        <v>1</v>
      </c>
      <c r="M13" s="22" t="s">
        <v>26</v>
      </c>
      <c r="N13" s="22">
        <v>1</v>
      </c>
      <c r="O13" s="236" t="s">
        <v>31</v>
      </c>
      <c r="P13" s="217">
        <f t="shared" ref="P13" si="3">IF(N13:N14="","",(N13+N14))</f>
        <v>3</v>
      </c>
      <c r="Q13" s="223"/>
      <c r="R13" s="238" t="str">
        <f>AF15</f>
        <v>山城SSS</v>
      </c>
      <c r="S13" s="239"/>
      <c r="T13" s="239"/>
      <c r="U13" s="239"/>
      <c r="V13" s="135"/>
      <c r="W13" s="151" t="str">
        <f>AF9</f>
        <v>山梨SSS</v>
      </c>
      <c r="X13" s="152"/>
      <c r="Y13" s="152"/>
      <c r="Z13" s="152"/>
      <c r="AA13" s="153"/>
      <c r="AB13" s="164" t="str">
        <f>AF11</f>
        <v>竜北SSS</v>
      </c>
      <c r="AC13" s="164"/>
      <c r="AD13" s="164"/>
      <c r="AE13" s="240">
        <v>3</v>
      </c>
      <c r="AF13" s="267" t="str">
        <f>組合せ!I10</f>
        <v>玉諸レッド</v>
      </c>
      <c r="AG13" s="267"/>
    </row>
    <row r="14" spans="1:33" ht="22.25" customHeight="1">
      <c r="A14" s="255"/>
      <c r="B14" s="258"/>
      <c r="C14" s="259"/>
      <c r="D14" s="248"/>
      <c r="E14" s="176"/>
      <c r="F14" s="176"/>
      <c r="G14" s="176"/>
      <c r="H14" s="177"/>
      <c r="I14" s="218"/>
      <c r="J14" s="146"/>
      <c r="K14" s="237"/>
      <c r="L14" s="23">
        <v>0</v>
      </c>
      <c r="M14" s="23" t="s">
        <v>26</v>
      </c>
      <c r="N14" s="23">
        <v>2</v>
      </c>
      <c r="O14" s="237"/>
      <c r="P14" s="146"/>
      <c r="Q14" s="224"/>
      <c r="R14" s="136"/>
      <c r="S14" s="179"/>
      <c r="T14" s="179"/>
      <c r="U14" s="179"/>
      <c r="V14" s="137"/>
      <c r="W14" s="154"/>
      <c r="X14" s="155"/>
      <c r="Y14" s="155"/>
      <c r="Z14" s="155"/>
      <c r="AA14" s="156"/>
      <c r="AB14" s="164"/>
      <c r="AC14" s="164"/>
      <c r="AD14" s="164"/>
      <c r="AE14" s="240"/>
      <c r="AF14" s="267"/>
      <c r="AG14" s="267"/>
    </row>
    <row r="15" spans="1:33" ht="22.25" customHeight="1">
      <c r="A15" s="254">
        <v>4</v>
      </c>
      <c r="B15" s="256">
        <v>0.59722222222222221</v>
      </c>
      <c r="C15" s="257"/>
      <c r="D15" s="246" t="str">
        <f>AF9</f>
        <v>山梨SSS</v>
      </c>
      <c r="E15" s="247"/>
      <c r="F15" s="247"/>
      <c r="G15" s="247"/>
      <c r="H15" s="175"/>
      <c r="I15" s="216">
        <f t="shared" ref="I15" si="4">IF(L15:L16="","",(L15+L16))</f>
        <v>7</v>
      </c>
      <c r="J15" s="217"/>
      <c r="K15" s="236" t="s">
        <v>30</v>
      </c>
      <c r="L15" s="24">
        <v>4</v>
      </c>
      <c r="M15" s="24" t="s">
        <v>26</v>
      </c>
      <c r="N15" s="24">
        <v>0</v>
      </c>
      <c r="O15" s="236" t="s">
        <v>31</v>
      </c>
      <c r="P15" s="217">
        <f t="shared" ref="P15" si="5">IF(N15:N16="","",(N15+N16))</f>
        <v>0</v>
      </c>
      <c r="Q15" s="223"/>
      <c r="R15" s="238" t="str">
        <f>AF17</f>
        <v>都留VMC</v>
      </c>
      <c r="S15" s="239"/>
      <c r="T15" s="239"/>
      <c r="U15" s="239"/>
      <c r="V15" s="135"/>
      <c r="W15" s="151" t="str">
        <f>AF15</f>
        <v>山城SSS</v>
      </c>
      <c r="X15" s="152"/>
      <c r="Y15" s="152"/>
      <c r="Z15" s="152"/>
      <c r="AA15" s="153"/>
      <c r="AB15" s="164" t="str">
        <f>AF13</f>
        <v>玉諸レッド</v>
      </c>
      <c r="AC15" s="164"/>
      <c r="AD15" s="164"/>
      <c r="AE15" s="240">
        <v>4</v>
      </c>
      <c r="AF15" s="267" t="str">
        <f>組合せ!I11</f>
        <v>山城SSS</v>
      </c>
      <c r="AG15" s="267"/>
    </row>
    <row r="16" spans="1:33" ht="22.25" customHeight="1">
      <c r="A16" s="255"/>
      <c r="B16" s="258"/>
      <c r="C16" s="259"/>
      <c r="D16" s="248"/>
      <c r="E16" s="176"/>
      <c r="F16" s="176"/>
      <c r="G16" s="176"/>
      <c r="H16" s="177"/>
      <c r="I16" s="218"/>
      <c r="J16" s="146"/>
      <c r="K16" s="237"/>
      <c r="L16" s="23">
        <v>3</v>
      </c>
      <c r="M16" s="23" t="s">
        <v>26</v>
      </c>
      <c r="N16" s="23">
        <v>0</v>
      </c>
      <c r="O16" s="237"/>
      <c r="P16" s="146"/>
      <c r="Q16" s="224"/>
      <c r="R16" s="136"/>
      <c r="S16" s="179"/>
      <c r="T16" s="179"/>
      <c r="U16" s="179"/>
      <c r="V16" s="137"/>
      <c r="W16" s="154"/>
      <c r="X16" s="155"/>
      <c r="Y16" s="155"/>
      <c r="Z16" s="155"/>
      <c r="AA16" s="156"/>
      <c r="AB16" s="164"/>
      <c r="AC16" s="164"/>
      <c r="AD16" s="164"/>
      <c r="AE16" s="240"/>
      <c r="AF16" s="267"/>
      <c r="AG16" s="267"/>
    </row>
    <row r="17" spans="1:33" ht="22.25" customHeight="1">
      <c r="A17" s="254">
        <v>5</v>
      </c>
      <c r="B17" s="256">
        <v>0.625</v>
      </c>
      <c r="C17" s="257"/>
      <c r="D17" s="246" t="str">
        <f>AF11</f>
        <v>竜北SSS</v>
      </c>
      <c r="E17" s="247"/>
      <c r="F17" s="247"/>
      <c r="G17" s="247"/>
      <c r="H17" s="175"/>
      <c r="I17" s="216">
        <f t="shared" ref="I17" si="6">IF(L17:L18="","",(L17+L18))</f>
        <v>1</v>
      </c>
      <c r="J17" s="217"/>
      <c r="K17" s="236" t="s">
        <v>30</v>
      </c>
      <c r="L17" s="22">
        <v>0</v>
      </c>
      <c r="M17" s="22" t="s">
        <v>26</v>
      </c>
      <c r="N17" s="22">
        <v>3</v>
      </c>
      <c r="O17" s="236" t="s">
        <v>31</v>
      </c>
      <c r="P17" s="217">
        <f t="shared" ref="P17" si="7">IF(N17:N18="","",(N17+N18))</f>
        <v>4</v>
      </c>
      <c r="Q17" s="223"/>
      <c r="R17" s="238" t="str">
        <f>AF15</f>
        <v>山城SSS</v>
      </c>
      <c r="S17" s="239"/>
      <c r="T17" s="239"/>
      <c r="U17" s="239"/>
      <c r="V17" s="135"/>
      <c r="W17" s="151" t="str">
        <f>AF17</f>
        <v>都留VMC</v>
      </c>
      <c r="X17" s="152"/>
      <c r="Y17" s="152"/>
      <c r="Z17" s="152"/>
      <c r="AA17" s="153"/>
      <c r="AB17" s="164" t="str">
        <f>AF9</f>
        <v>山梨SSS</v>
      </c>
      <c r="AC17" s="164"/>
      <c r="AD17" s="164"/>
      <c r="AE17" s="240">
        <v>5</v>
      </c>
      <c r="AF17" s="267" t="str">
        <f>組合せ!I12</f>
        <v>都留VMC</v>
      </c>
      <c r="AG17" s="267"/>
    </row>
    <row r="18" spans="1:33" ht="22.25" customHeight="1">
      <c r="A18" s="255"/>
      <c r="B18" s="258"/>
      <c r="C18" s="259"/>
      <c r="D18" s="248"/>
      <c r="E18" s="176"/>
      <c r="F18" s="176"/>
      <c r="G18" s="176"/>
      <c r="H18" s="177"/>
      <c r="I18" s="218"/>
      <c r="J18" s="146"/>
      <c r="K18" s="237"/>
      <c r="L18" s="23">
        <v>1</v>
      </c>
      <c r="M18" s="23" t="s">
        <v>26</v>
      </c>
      <c r="N18" s="23">
        <v>1</v>
      </c>
      <c r="O18" s="237"/>
      <c r="P18" s="146"/>
      <c r="Q18" s="224"/>
      <c r="R18" s="136"/>
      <c r="S18" s="179"/>
      <c r="T18" s="179"/>
      <c r="U18" s="179"/>
      <c r="V18" s="137"/>
      <c r="W18" s="154"/>
      <c r="X18" s="155"/>
      <c r="Y18" s="155"/>
      <c r="Z18" s="155"/>
      <c r="AA18" s="156"/>
      <c r="AB18" s="164"/>
      <c r="AC18" s="164"/>
      <c r="AD18" s="164"/>
      <c r="AE18" s="240"/>
      <c r="AF18" s="267"/>
      <c r="AG18" s="267"/>
    </row>
    <row r="19" spans="1:33" ht="22.25" customHeight="1">
      <c r="A19" s="261" t="s">
        <v>43</v>
      </c>
      <c r="B19" s="261"/>
      <c r="C19" s="261"/>
      <c r="D19" s="261" t="s">
        <v>170</v>
      </c>
      <c r="E19" s="261"/>
      <c r="F19" s="261"/>
      <c r="G19" s="261"/>
      <c r="H19" s="261"/>
      <c r="I19" s="261"/>
      <c r="J19" s="261"/>
      <c r="K19" s="261"/>
      <c r="L19" s="261"/>
      <c r="M19" s="26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8"/>
      <c r="AE19" s="8"/>
    </row>
    <row r="20" spans="1:33" ht="22.25" customHeight="1">
      <c r="A20" s="261"/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8"/>
      <c r="AE20" s="8"/>
    </row>
    <row r="21" spans="1:33" ht="22.25" customHeight="1">
      <c r="A21" s="262" t="s">
        <v>1</v>
      </c>
      <c r="B21" s="262"/>
      <c r="C21" s="262"/>
      <c r="D21" s="261" t="s">
        <v>7</v>
      </c>
      <c r="E21" s="261"/>
      <c r="F21" s="261"/>
      <c r="G21" s="261"/>
      <c r="H21" s="261"/>
      <c r="I21" s="261"/>
      <c r="J21" s="261"/>
      <c r="K21" s="261"/>
      <c r="L21" s="261"/>
      <c r="N21" s="265" t="str">
        <f>組合せ!M8</f>
        <v>9月9日（日）
玉諸公園
（玉諸レッド）</v>
      </c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8"/>
      <c r="AE21" s="8"/>
    </row>
    <row r="22" spans="1:33" ht="22.25" customHeight="1">
      <c r="A22" s="263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78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8"/>
      <c r="AE22" s="8"/>
    </row>
    <row r="23" spans="1:33" ht="22.25" customHeight="1">
      <c r="A23" s="254">
        <v>6</v>
      </c>
      <c r="B23" s="256">
        <v>0.375</v>
      </c>
      <c r="C23" s="257"/>
      <c r="D23" s="227" t="str">
        <f>AF15</f>
        <v>山城SSS</v>
      </c>
      <c r="E23" s="227"/>
      <c r="F23" s="227"/>
      <c r="G23" s="227"/>
      <c r="H23" s="227"/>
      <c r="I23" s="216">
        <f t="shared" ref="I23" si="8">IF(L23:L24="","",(L23+L24))</f>
        <v>1</v>
      </c>
      <c r="J23" s="217"/>
      <c r="K23" s="219" t="s">
        <v>30</v>
      </c>
      <c r="L23" s="33">
        <v>1</v>
      </c>
      <c r="M23" s="22" t="s">
        <v>26</v>
      </c>
      <c r="N23" s="33">
        <v>1</v>
      </c>
      <c r="O23" s="221" t="s">
        <v>31</v>
      </c>
      <c r="P23" s="217">
        <f t="shared" ref="P23" si="9">IF(N23:N24="","",(N23+N24))</f>
        <v>1</v>
      </c>
      <c r="Q23" s="223"/>
      <c r="R23" s="226" t="str">
        <f>AF17</f>
        <v>都留VMC</v>
      </c>
      <c r="S23" s="226"/>
      <c r="T23" s="226"/>
      <c r="U23" s="226"/>
      <c r="V23" s="226"/>
      <c r="W23" s="151" t="str">
        <f>AF11</f>
        <v>竜北SSS</v>
      </c>
      <c r="X23" s="152"/>
      <c r="Y23" s="152"/>
      <c r="Z23" s="152"/>
      <c r="AA23" s="153"/>
      <c r="AB23" s="164" t="str">
        <f>AF13</f>
        <v>玉諸レッド</v>
      </c>
      <c r="AC23" s="164"/>
      <c r="AD23" s="164"/>
      <c r="AE23" s="21"/>
    </row>
    <row r="24" spans="1:33" ht="22.25" customHeight="1">
      <c r="A24" s="255"/>
      <c r="B24" s="258"/>
      <c r="C24" s="259"/>
      <c r="D24" s="215"/>
      <c r="E24" s="215"/>
      <c r="F24" s="215"/>
      <c r="G24" s="215"/>
      <c r="H24" s="215"/>
      <c r="I24" s="218"/>
      <c r="J24" s="146"/>
      <c r="K24" s="220"/>
      <c r="L24" s="34">
        <v>0</v>
      </c>
      <c r="M24" s="23" t="s">
        <v>26</v>
      </c>
      <c r="N24" s="34">
        <v>0</v>
      </c>
      <c r="O24" s="222"/>
      <c r="P24" s="146"/>
      <c r="Q24" s="224"/>
      <c r="R24" s="225"/>
      <c r="S24" s="225"/>
      <c r="T24" s="225"/>
      <c r="U24" s="225"/>
      <c r="V24" s="225"/>
      <c r="W24" s="154"/>
      <c r="X24" s="155"/>
      <c r="Y24" s="155"/>
      <c r="Z24" s="155"/>
      <c r="AA24" s="156"/>
      <c r="AB24" s="164"/>
      <c r="AC24" s="164"/>
      <c r="AD24" s="164"/>
      <c r="AE24" s="21"/>
    </row>
    <row r="25" spans="1:33" ht="22.25" customHeight="1">
      <c r="A25" s="254">
        <v>7</v>
      </c>
      <c r="B25" s="256">
        <v>0.40277777777777773</v>
      </c>
      <c r="C25" s="257"/>
      <c r="D25" s="215" t="str">
        <f>AF9</f>
        <v>山梨SSS</v>
      </c>
      <c r="E25" s="215"/>
      <c r="F25" s="215"/>
      <c r="G25" s="215"/>
      <c r="H25" s="215"/>
      <c r="I25" s="216">
        <f t="shared" ref="I25" si="10">IF(L25:L26="","",(L25+L26))</f>
        <v>4</v>
      </c>
      <c r="J25" s="217"/>
      <c r="K25" s="219" t="s">
        <v>30</v>
      </c>
      <c r="L25" s="33">
        <v>2</v>
      </c>
      <c r="M25" s="22" t="s">
        <v>26</v>
      </c>
      <c r="N25" s="33">
        <v>0</v>
      </c>
      <c r="O25" s="221" t="s">
        <v>31</v>
      </c>
      <c r="P25" s="217">
        <f t="shared" ref="P25" si="11">IF(N25:N26="","",(N25+N26))</f>
        <v>0</v>
      </c>
      <c r="Q25" s="223"/>
      <c r="R25" s="225" t="str">
        <f>AF13</f>
        <v>玉諸レッド</v>
      </c>
      <c r="S25" s="225"/>
      <c r="T25" s="225"/>
      <c r="U25" s="225"/>
      <c r="V25" s="225"/>
      <c r="W25" s="151" t="str">
        <f>AF15</f>
        <v>山城SSS</v>
      </c>
      <c r="X25" s="152"/>
      <c r="Y25" s="152"/>
      <c r="Z25" s="152"/>
      <c r="AA25" s="153"/>
      <c r="AB25" s="164" t="str">
        <f>AF17</f>
        <v>都留VMC</v>
      </c>
      <c r="AC25" s="164"/>
      <c r="AD25" s="164"/>
      <c r="AE25" s="21"/>
    </row>
    <row r="26" spans="1:33" ht="22.25" customHeight="1">
      <c r="A26" s="255"/>
      <c r="B26" s="258"/>
      <c r="C26" s="259"/>
      <c r="D26" s="215"/>
      <c r="E26" s="215"/>
      <c r="F26" s="215"/>
      <c r="G26" s="215"/>
      <c r="H26" s="215"/>
      <c r="I26" s="218"/>
      <c r="J26" s="146"/>
      <c r="K26" s="220"/>
      <c r="L26" s="34">
        <v>2</v>
      </c>
      <c r="M26" s="23" t="s">
        <v>26</v>
      </c>
      <c r="N26" s="34">
        <v>0</v>
      </c>
      <c r="O26" s="222"/>
      <c r="P26" s="146"/>
      <c r="Q26" s="224"/>
      <c r="R26" s="225"/>
      <c r="S26" s="225"/>
      <c r="T26" s="225"/>
      <c r="U26" s="225"/>
      <c r="V26" s="225"/>
      <c r="W26" s="154"/>
      <c r="X26" s="155"/>
      <c r="Y26" s="155"/>
      <c r="Z26" s="155"/>
      <c r="AA26" s="156"/>
      <c r="AB26" s="164"/>
      <c r="AC26" s="164"/>
      <c r="AD26" s="164"/>
      <c r="AE26" s="21"/>
    </row>
    <row r="27" spans="1:33" ht="22.25" customHeight="1">
      <c r="A27" s="254">
        <v>8</v>
      </c>
      <c r="B27" s="256">
        <v>0.43055555555555558</v>
      </c>
      <c r="C27" s="257"/>
      <c r="D27" s="215" t="str">
        <f>AF11</f>
        <v>竜北SSS</v>
      </c>
      <c r="E27" s="215"/>
      <c r="F27" s="215"/>
      <c r="G27" s="215"/>
      <c r="H27" s="215"/>
      <c r="I27" s="216">
        <f t="shared" ref="I27" si="12">IF(L27:L28="","",(L27+L28))</f>
        <v>2</v>
      </c>
      <c r="J27" s="217"/>
      <c r="K27" s="219" t="s">
        <v>30</v>
      </c>
      <c r="L27" s="33">
        <v>1</v>
      </c>
      <c r="M27" s="22" t="s">
        <v>26</v>
      </c>
      <c r="N27" s="33">
        <v>0</v>
      </c>
      <c r="O27" s="221" t="s">
        <v>31</v>
      </c>
      <c r="P27" s="217">
        <f t="shared" ref="P27" si="13">IF(N27:N28="","",(N27+N28))</f>
        <v>1</v>
      </c>
      <c r="Q27" s="223"/>
      <c r="R27" s="225" t="str">
        <f>AF17</f>
        <v>都留VMC</v>
      </c>
      <c r="S27" s="225"/>
      <c r="T27" s="225"/>
      <c r="U27" s="225"/>
      <c r="V27" s="225"/>
      <c r="W27" s="151" t="str">
        <f>AF13</f>
        <v>玉諸レッド</v>
      </c>
      <c r="X27" s="152"/>
      <c r="Y27" s="152"/>
      <c r="Z27" s="152"/>
      <c r="AA27" s="153"/>
      <c r="AB27" s="164" t="str">
        <f>AF9</f>
        <v>山梨SSS</v>
      </c>
      <c r="AC27" s="164"/>
      <c r="AD27" s="164"/>
      <c r="AE27" s="21"/>
    </row>
    <row r="28" spans="1:33" ht="22.25" customHeight="1">
      <c r="A28" s="255"/>
      <c r="B28" s="258"/>
      <c r="C28" s="259"/>
      <c r="D28" s="215"/>
      <c r="E28" s="215"/>
      <c r="F28" s="215"/>
      <c r="G28" s="215"/>
      <c r="H28" s="215"/>
      <c r="I28" s="218"/>
      <c r="J28" s="146"/>
      <c r="K28" s="220"/>
      <c r="L28" s="34">
        <v>1</v>
      </c>
      <c r="M28" s="23" t="s">
        <v>26</v>
      </c>
      <c r="N28" s="34">
        <v>1</v>
      </c>
      <c r="O28" s="222"/>
      <c r="P28" s="146"/>
      <c r="Q28" s="224"/>
      <c r="R28" s="225"/>
      <c r="S28" s="225"/>
      <c r="T28" s="225"/>
      <c r="U28" s="225"/>
      <c r="V28" s="225"/>
      <c r="W28" s="154"/>
      <c r="X28" s="155"/>
      <c r="Y28" s="155"/>
      <c r="Z28" s="155"/>
      <c r="AA28" s="156"/>
      <c r="AB28" s="164"/>
      <c r="AC28" s="164"/>
      <c r="AD28" s="164"/>
      <c r="AE28" s="21"/>
    </row>
    <row r="29" spans="1:33" ht="22.25" customHeight="1">
      <c r="A29" s="254">
        <v>9</v>
      </c>
      <c r="B29" s="256">
        <v>0.45833333333333331</v>
      </c>
      <c r="C29" s="257"/>
      <c r="D29" s="215" t="str">
        <f>AF9</f>
        <v>山梨SSS</v>
      </c>
      <c r="E29" s="215"/>
      <c r="F29" s="215"/>
      <c r="G29" s="215"/>
      <c r="H29" s="215"/>
      <c r="I29" s="216">
        <f t="shared" ref="I29" si="14">IF(L29:L30="","",(L29+L30))</f>
        <v>3</v>
      </c>
      <c r="J29" s="217"/>
      <c r="K29" s="219" t="s">
        <v>30</v>
      </c>
      <c r="L29" s="33">
        <v>1</v>
      </c>
      <c r="M29" s="22" t="s">
        <v>26</v>
      </c>
      <c r="N29" s="33">
        <v>0</v>
      </c>
      <c r="O29" s="221" t="s">
        <v>31</v>
      </c>
      <c r="P29" s="217">
        <f t="shared" ref="P29" si="15">IF(N29:N30="","",(N29+N30))</f>
        <v>0</v>
      </c>
      <c r="Q29" s="223"/>
      <c r="R29" s="225" t="str">
        <f>AF15</f>
        <v>山城SSS</v>
      </c>
      <c r="S29" s="225"/>
      <c r="T29" s="225"/>
      <c r="U29" s="225"/>
      <c r="V29" s="225"/>
      <c r="W29" s="151" t="str">
        <f>AF17</f>
        <v>都留VMC</v>
      </c>
      <c r="X29" s="152"/>
      <c r="Y29" s="152"/>
      <c r="Z29" s="152"/>
      <c r="AA29" s="153"/>
      <c r="AB29" s="164" t="str">
        <f>AF11</f>
        <v>竜北SSS</v>
      </c>
      <c r="AC29" s="164"/>
      <c r="AD29" s="164"/>
      <c r="AE29" s="21"/>
    </row>
    <row r="30" spans="1:33" ht="22.25" customHeight="1">
      <c r="A30" s="255"/>
      <c r="B30" s="258"/>
      <c r="C30" s="259"/>
      <c r="D30" s="215"/>
      <c r="E30" s="215"/>
      <c r="F30" s="215"/>
      <c r="G30" s="215"/>
      <c r="H30" s="215"/>
      <c r="I30" s="218"/>
      <c r="J30" s="146"/>
      <c r="K30" s="220"/>
      <c r="L30" s="34">
        <v>2</v>
      </c>
      <c r="M30" s="23" t="s">
        <v>26</v>
      </c>
      <c r="N30" s="34">
        <v>0</v>
      </c>
      <c r="O30" s="222"/>
      <c r="P30" s="146"/>
      <c r="Q30" s="224"/>
      <c r="R30" s="225"/>
      <c r="S30" s="225"/>
      <c r="T30" s="225"/>
      <c r="U30" s="225"/>
      <c r="V30" s="225"/>
      <c r="W30" s="154"/>
      <c r="X30" s="155"/>
      <c r="Y30" s="155"/>
      <c r="Z30" s="155"/>
      <c r="AA30" s="156"/>
      <c r="AB30" s="164"/>
      <c r="AC30" s="164"/>
      <c r="AD30" s="164"/>
      <c r="AE30" s="21"/>
    </row>
    <row r="31" spans="1:33" ht="22.25" customHeight="1">
      <c r="A31" s="254">
        <v>10</v>
      </c>
      <c r="B31" s="256">
        <v>0.4861111111111111</v>
      </c>
      <c r="C31" s="257"/>
      <c r="D31" s="215" t="str">
        <f>AF11</f>
        <v>竜北SSS</v>
      </c>
      <c r="E31" s="215"/>
      <c r="F31" s="215"/>
      <c r="G31" s="215"/>
      <c r="H31" s="215"/>
      <c r="I31" s="216">
        <f t="shared" ref="I31" si="16">IF(L31:L32="","",(L31+L32))</f>
        <v>1</v>
      </c>
      <c r="J31" s="217"/>
      <c r="K31" s="219" t="s">
        <v>30</v>
      </c>
      <c r="L31" s="33">
        <v>0</v>
      </c>
      <c r="M31" s="22" t="s">
        <v>26</v>
      </c>
      <c r="N31" s="33">
        <v>0</v>
      </c>
      <c r="O31" s="221" t="s">
        <v>31</v>
      </c>
      <c r="P31" s="217">
        <f t="shared" ref="P31" si="17">IF(N31:N32="","",(N31+N32))</f>
        <v>5</v>
      </c>
      <c r="Q31" s="223"/>
      <c r="R31" s="225" t="str">
        <f>AF13</f>
        <v>玉諸レッド</v>
      </c>
      <c r="S31" s="225"/>
      <c r="T31" s="225"/>
      <c r="U31" s="225"/>
      <c r="V31" s="225"/>
      <c r="W31" s="151" t="str">
        <f>AF9</f>
        <v>山梨SSS</v>
      </c>
      <c r="X31" s="152"/>
      <c r="Y31" s="152"/>
      <c r="Z31" s="152"/>
      <c r="AA31" s="153"/>
      <c r="AB31" s="164" t="str">
        <f>AF15</f>
        <v>山城SSS</v>
      </c>
      <c r="AC31" s="164"/>
      <c r="AD31" s="164"/>
      <c r="AE31" s="21"/>
    </row>
    <row r="32" spans="1:33" ht="22.25" customHeight="1">
      <c r="A32" s="255"/>
      <c r="B32" s="258"/>
      <c r="C32" s="259"/>
      <c r="D32" s="215"/>
      <c r="E32" s="215"/>
      <c r="F32" s="215"/>
      <c r="G32" s="215"/>
      <c r="H32" s="215"/>
      <c r="I32" s="218"/>
      <c r="J32" s="146"/>
      <c r="K32" s="220"/>
      <c r="L32" s="34">
        <v>1</v>
      </c>
      <c r="M32" s="23" t="s">
        <v>26</v>
      </c>
      <c r="N32" s="34">
        <v>5</v>
      </c>
      <c r="O32" s="222"/>
      <c r="P32" s="146"/>
      <c r="Q32" s="224"/>
      <c r="R32" s="225"/>
      <c r="S32" s="225"/>
      <c r="T32" s="225"/>
      <c r="U32" s="225"/>
      <c r="V32" s="225"/>
      <c r="W32" s="154"/>
      <c r="X32" s="155"/>
      <c r="Y32" s="155"/>
      <c r="Z32" s="155"/>
      <c r="AA32" s="156"/>
      <c r="AB32" s="164"/>
      <c r="AC32" s="164"/>
      <c r="AD32" s="164"/>
      <c r="AE32" s="21"/>
    </row>
    <row r="34" spans="2:29" ht="14.25">
      <c r="B34" s="90"/>
      <c r="C34" s="91"/>
      <c r="D34" s="35"/>
      <c r="E34" s="35"/>
      <c r="F34" s="35"/>
      <c r="G34" s="35"/>
      <c r="H34" s="35"/>
      <c r="I34" s="92"/>
      <c r="J34" s="92"/>
      <c r="K34" s="93"/>
      <c r="L34" s="79"/>
      <c r="M34" s="94"/>
      <c r="N34" s="79"/>
      <c r="O34" s="90"/>
      <c r="P34" s="38"/>
      <c r="Q34" s="95"/>
      <c r="R34" s="40"/>
      <c r="S34" s="40"/>
      <c r="T34" s="40"/>
      <c r="U34" s="40"/>
      <c r="V34" s="40"/>
      <c r="W34" s="21"/>
      <c r="X34" s="21"/>
      <c r="Y34" s="21"/>
      <c r="Z34" s="21"/>
      <c r="AA34" s="21"/>
      <c r="AB34" s="21"/>
      <c r="AC34" s="21"/>
    </row>
    <row r="35" spans="2:29" ht="14.25">
      <c r="B35" s="90"/>
      <c r="C35" s="97"/>
      <c r="D35" s="29"/>
      <c r="E35" s="29"/>
      <c r="F35" s="29"/>
      <c r="G35" s="29"/>
      <c r="H35" s="29"/>
      <c r="K35" s="97"/>
      <c r="M35" s="98"/>
      <c r="O35" s="97"/>
      <c r="P35" s="30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41"/>
      <c r="AC35" s="41"/>
    </row>
    <row r="36" spans="2:29" ht="13.5" customHeight="1">
      <c r="B36" s="90"/>
      <c r="C36" s="96"/>
      <c r="D36" s="28"/>
      <c r="E36" s="29"/>
      <c r="F36" s="29"/>
      <c r="G36" s="29"/>
      <c r="H36" s="29"/>
      <c r="I36" s="30"/>
      <c r="K36" s="97"/>
      <c r="M36" s="98"/>
      <c r="O36" s="97"/>
      <c r="P36" s="30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</row>
    <row r="37" spans="2:29" ht="14.25">
      <c r="B37" s="90"/>
      <c r="C37" s="99"/>
      <c r="D37" s="43"/>
      <c r="E37" s="41"/>
      <c r="F37" s="41"/>
      <c r="G37" s="41"/>
      <c r="H37" s="41"/>
      <c r="I37" s="44"/>
      <c r="J37" s="100"/>
      <c r="K37" s="101"/>
      <c r="M37" s="98"/>
      <c r="O37" s="97"/>
      <c r="P37" s="47"/>
      <c r="Q37" s="102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</row>
    <row r="38" spans="2:29" ht="14.25">
      <c r="B38" s="90"/>
      <c r="C38" s="103"/>
      <c r="D38" s="41"/>
      <c r="E38" s="41"/>
      <c r="F38" s="41"/>
      <c r="G38" s="41"/>
      <c r="H38" s="41"/>
      <c r="I38" s="100"/>
      <c r="J38" s="100"/>
      <c r="K38" s="101"/>
      <c r="M38" s="98"/>
      <c r="O38" s="97"/>
      <c r="P38" s="47"/>
      <c r="Q38" s="102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</row>
    <row r="39" spans="2:29" ht="14.25">
      <c r="B39" s="90"/>
      <c r="C39" s="99"/>
      <c r="D39" s="43"/>
      <c r="E39" s="41"/>
      <c r="F39" s="41"/>
      <c r="G39" s="41"/>
      <c r="H39" s="41"/>
      <c r="I39" s="44"/>
      <c r="J39" s="100"/>
      <c r="K39" s="101"/>
      <c r="M39" s="98"/>
      <c r="O39" s="97"/>
      <c r="P39" s="47"/>
      <c r="Q39" s="102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</row>
    <row r="40" spans="2:29" ht="14.25">
      <c r="B40" s="90"/>
      <c r="C40" s="103"/>
      <c r="D40" s="41"/>
      <c r="E40" s="41"/>
      <c r="F40" s="41"/>
      <c r="G40" s="41"/>
      <c r="H40" s="41"/>
      <c r="I40" s="100"/>
      <c r="J40" s="100"/>
      <c r="K40" s="101"/>
      <c r="M40" s="98"/>
      <c r="O40" s="97"/>
      <c r="P40" s="47"/>
      <c r="Q40" s="102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</row>
  </sheetData>
  <mergeCells count="135">
    <mergeCell ref="A1:AD2"/>
    <mergeCell ref="A3:C4"/>
    <mergeCell ref="D3:M4"/>
    <mergeCell ref="N3:AC4"/>
    <mergeCell ref="A5:C6"/>
    <mergeCell ref="D5:G6"/>
    <mergeCell ref="H5:L6"/>
    <mergeCell ref="N5:AC6"/>
    <mergeCell ref="A7:A8"/>
    <mergeCell ref="B7:C8"/>
    <mergeCell ref="D7:V8"/>
    <mergeCell ref="W7:AA8"/>
    <mergeCell ref="AB7:AD8"/>
    <mergeCell ref="A9:A10"/>
    <mergeCell ref="B9:C10"/>
    <mergeCell ref="D9:H10"/>
    <mergeCell ref="I9:J10"/>
    <mergeCell ref="K9:K10"/>
    <mergeCell ref="AF9:AF10"/>
    <mergeCell ref="AG9:AG10"/>
    <mergeCell ref="A11:A12"/>
    <mergeCell ref="B11:C12"/>
    <mergeCell ref="D11:H12"/>
    <mergeCell ref="I11:J12"/>
    <mergeCell ref="K11:K12"/>
    <mergeCell ref="O11:O12"/>
    <mergeCell ref="P11:Q12"/>
    <mergeCell ref="R11:V12"/>
    <mergeCell ref="O9:O10"/>
    <mergeCell ref="P9:Q10"/>
    <mergeCell ref="R9:V10"/>
    <mergeCell ref="W9:AA10"/>
    <mergeCell ref="AB9:AD10"/>
    <mergeCell ref="AE9:AE10"/>
    <mergeCell ref="W11:AA12"/>
    <mergeCell ref="AB11:AD12"/>
    <mergeCell ref="AE11:AE12"/>
    <mergeCell ref="O13:O14"/>
    <mergeCell ref="P13:Q14"/>
    <mergeCell ref="R13:V14"/>
    <mergeCell ref="AF11:AF12"/>
    <mergeCell ref="AG11:AG12"/>
    <mergeCell ref="A13:A14"/>
    <mergeCell ref="B13:C14"/>
    <mergeCell ref="D13:H14"/>
    <mergeCell ref="I13:J14"/>
    <mergeCell ref="K13:K14"/>
    <mergeCell ref="AF13:AF14"/>
    <mergeCell ref="AG13:AG14"/>
    <mergeCell ref="W13:AA14"/>
    <mergeCell ref="AB13:AD14"/>
    <mergeCell ref="AE13:AE14"/>
    <mergeCell ref="W15:AA16"/>
    <mergeCell ref="AB15:AD16"/>
    <mergeCell ref="AE15:AE16"/>
    <mergeCell ref="AF15:AF16"/>
    <mergeCell ref="AG15:AG16"/>
    <mergeCell ref="A17:A18"/>
    <mergeCell ref="B17:C18"/>
    <mergeCell ref="D17:H18"/>
    <mergeCell ref="I17:J18"/>
    <mergeCell ref="K17:K18"/>
    <mergeCell ref="AF17:AF18"/>
    <mergeCell ref="AG17:AG18"/>
    <mergeCell ref="AE17:AE18"/>
    <mergeCell ref="A15:A16"/>
    <mergeCell ref="B15:C16"/>
    <mergeCell ref="D15:H16"/>
    <mergeCell ref="I15:J16"/>
    <mergeCell ref="K15:K16"/>
    <mergeCell ref="O15:O16"/>
    <mergeCell ref="P15:Q16"/>
    <mergeCell ref="R15:V16"/>
    <mergeCell ref="A19:C20"/>
    <mergeCell ref="D19:M20"/>
    <mergeCell ref="N19:AC20"/>
    <mergeCell ref="A21:C22"/>
    <mergeCell ref="D21:G22"/>
    <mergeCell ref="H21:L22"/>
    <mergeCell ref="N21:AC22"/>
    <mergeCell ref="O17:O18"/>
    <mergeCell ref="P17:Q18"/>
    <mergeCell ref="R17:V18"/>
    <mergeCell ref="W17:AA18"/>
    <mergeCell ref="AB17:AD18"/>
    <mergeCell ref="AB23:AD24"/>
    <mergeCell ref="A25:A26"/>
    <mergeCell ref="B25:C26"/>
    <mergeCell ref="D25:H26"/>
    <mergeCell ref="I25:J26"/>
    <mergeCell ref="K25:K26"/>
    <mergeCell ref="O25:O26"/>
    <mergeCell ref="A23:A24"/>
    <mergeCell ref="B23:C24"/>
    <mergeCell ref="D23:H24"/>
    <mergeCell ref="I23:J24"/>
    <mergeCell ref="K23:K24"/>
    <mergeCell ref="O23:O24"/>
    <mergeCell ref="P25:Q26"/>
    <mergeCell ref="R25:V26"/>
    <mergeCell ref="W25:AA26"/>
    <mergeCell ref="AB25:AD26"/>
    <mergeCell ref="I27:J28"/>
    <mergeCell ref="K27:K28"/>
    <mergeCell ref="O27:O28"/>
    <mergeCell ref="P27:Q28"/>
    <mergeCell ref="R27:V28"/>
    <mergeCell ref="W27:AA28"/>
    <mergeCell ref="P23:Q24"/>
    <mergeCell ref="R23:V24"/>
    <mergeCell ref="W23:AA24"/>
    <mergeCell ref="AB27:AD28"/>
    <mergeCell ref="A29:A30"/>
    <mergeCell ref="B29:C30"/>
    <mergeCell ref="D29:H30"/>
    <mergeCell ref="I29:J30"/>
    <mergeCell ref="K29:K30"/>
    <mergeCell ref="O29:O30"/>
    <mergeCell ref="P31:Q32"/>
    <mergeCell ref="R31:V32"/>
    <mergeCell ref="W31:AA32"/>
    <mergeCell ref="AB31:AD32"/>
    <mergeCell ref="P29:Q30"/>
    <mergeCell ref="R29:V30"/>
    <mergeCell ref="W29:AA30"/>
    <mergeCell ref="AB29:AD30"/>
    <mergeCell ref="A31:A32"/>
    <mergeCell ref="B31:C32"/>
    <mergeCell ref="D31:H32"/>
    <mergeCell ref="I31:J32"/>
    <mergeCell ref="K31:K32"/>
    <mergeCell ref="O31:O32"/>
    <mergeCell ref="A27:A28"/>
    <mergeCell ref="B27:C28"/>
    <mergeCell ref="D27:H28"/>
  </mergeCells>
  <phoneticPr fontId="1"/>
  <pageMargins left="0.59055118110236227" right="0.59055118110236227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</sheetPr>
  <dimension ref="A1:AG40"/>
  <sheetViews>
    <sheetView view="pageLayout" topLeftCell="A16" zoomScale="82" zoomScaleNormal="75" zoomScaleSheetLayoutView="74" zoomScalePageLayoutView="82" workbookViewId="0">
      <selection activeCell="AF25" sqref="AF25"/>
    </sheetView>
  </sheetViews>
  <sheetFormatPr defaultColWidth="9" defaultRowHeight="12.75"/>
  <cols>
    <col min="1" max="1" width="3.1328125" style="80" customWidth="1"/>
    <col min="2" max="2" width="3" style="80" customWidth="1"/>
    <col min="3" max="3" width="6.46484375" style="80" customWidth="1"/>
    <col min="4" max="8" width="3.06640625" style="80" customWidth="1"/>
    <col min="9" max="17" width="2.46484375" style="80" customWidth="1"/>
    <col min="18" max="22" width="3.06640625" style="80" customWidth="1"/>
    <col min="23" max="28" width="2.46484375" style="80" customWidth="1"/>
    <col min="29" max="29" width="4.73046875" style="80" customWidth="1"/>
    <col min="30" max="30" width="4.265625" style="80" customWidth="1"/>
    <col min="31" max="31" width="9.59765625" style="80" customWidth="1"/>
    <col min="32" max="33" width="16.6640625" style="80" customWidth="1"/>
    <col min="34" max="16384" width="9" style="80"/>
  </cols>
  <sheetData>
    <row r="1" spans="1:33" ht="21.4" customHeight="1">
      <c r="A1" s="268" t="s">
        <v>36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8"/>
    </row>
    <row r="2" spans="1:33" ht="21.4" customHeight="1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8"/>
    </row>
    <row r="3" spans="1:33" ht="22.25" customHeight="1">
      <c r="A3" s="261" t="s">
        <v>41</v>
      </c>
      <c r="B3" s="261"/>
      <c r="C3" s="261"/>
      <c r="D3" s="261" t="s">
        <v>42</v>
      </c>
      <c r="E3" s="261"/>
      <c r="F3" s="261"/>
      <c r="G3" s="261"/>
      <c r="H3" s="261"/>
      <c r="I3" s="261"/>
      <c r="J3" s="261"/>
      <c r="K3" s="261"/>
      <c r="L3" s="261"/>
      <c r="M3" s="26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8"/>
      <c r="AE3" s="8"/>
    </row>
    <row r="4" spans="1:33" ht="22.25" customHeight="1">
      <c r="A4" s="261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8"/>
      <c r="AE4" s="8"/>
    </row>
    <row r="5" spans="1:33" ht="22.25" customHeight="1">
      <c r="A5" s="262" t="s">
        <v>1</v>
      </c>
      <c r="B5" s="262"/>
      <c r="C5" s="262"/>
      <c r="D5" s="261" t="s">
        <v>8</v>
      </c>
      <c r="E5" s="261"/>
      <c r="F5" s="261"/>
      <c r="G5" s="261"/>
      <c r="H5" s="261"/>
      <c r="I5" s="261"/>
      <c r="J5" s="261"/>
      <c r="K5" s="261"/>
      <c r="L5" s="261"/>
      <c r="N5" s="265" t="str">
        <f>組合せ!L13</f>
        <v>小瀬球技場
西面【午前】
（池田SSS）</v>
      </c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8"/>
      <c r="AE5" s="8"/>
    </row>
    <row r="6" spans="1:33" ht="22.25" customHeight="1">
      <c r="A6" s="263"/>
      <c r="B6" s="263"/>
      <c r="C6" s="263"/>
      <c r="D6" s="264"/>
      <c r="E6" s="264"/>
      <c r="F6" s="264"/>
      <c r="G6" s="264"/>
      <c r="H6" s="264"/>
      <c r="I6" s="264"/>
      <c r="J6" s="264"/>
      <c r="K6" s="264"/>
      <c r="L6" s="264"/>
      <c r="M6" s="78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8"/>
      <c r="AE6" s="8"/>
    </row>
    <row r="7" spans="1:33" ht="22.25" customHeight="1">
      <c r="A7" s="183"/>
      <c r="B7" s="183" t="s">
        <v>37</v>
      </c>
      <c r="C7" s="183"/>
      <c r="D7" s="269" t="s">
        <v>38</v>
      </c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183" t="s">
        <v>39</v>
      </c>
      <c r="X7" s="183"/>
      <c r="Y7" s="183"/>
      <c r="Z7" s="183"/>
      <c r="AA7" s="183"/>
      <c r="AB7" s="183" t="s">
        <v>40</v>
      </c>
      <c r="AC7" s="183"/>
      <c r="AD7" s="183"/>
      <c r="AE7" s="8"/>
    </row>
    <row r="8" spans="1:33" ht="22.25" customHeight="1">
      <c r="A8" s="183"/>
      <c r="B8" s="183"/>
      <c r="C8" s="183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183"/>
      <c r="X8" s="183"/>
      <c r="Y8" s="183"/>
      <c r="Z8" s="183"/>
      <c r="AA8" s="183"/>
      <c r="AB8" s="183"/>
      <c r="AC8" s="183"/>
      <c r="AD8" s="183"/>
      <c r="AE8" s="8"/>
    </row>
    <row r="9" spans="1:33" ht="22.25" customHeight="1">
      <c r="A9" s="254">
        <v>1</v>
      </c>
      <c r="B9" s="256">
        <v>0.375</v>
      </c>
      <c r="C9" s="257"/>
      <c r="D9" s="246" t="str">
        <f>AF13</f>
        <v>伊勢SSS</v>
      </c>
      <c r="E9" s="247"/>
      <c r="F9" s="247"/>
      <c r="G9" s="247"/>
      <c r="H9" s="175"/>
      <c r="I9" s="216">
        <f>IF(L9:L10="","",(L9+L10))</f>
        <v>0</v>
      </c>
      <c r="J9" s="217"/>
      <c r="K9" s="236" t="s">
        <v>30</v>
      </c>
      <c r="L9" s="22">
        <v>0</v>
      </c>
      <c r="M9" s="22" t="s">
        <v>26</v>
      </c>
      <c r="N9" s="22">
        <v>2</v>
      </c>
      <c r="O9" s="236" t="s">
        <v>31</v>
      </c>
      <c r="P9" s="217">
        <f>IF(N9:N10="","",(N9+N10))</f>
        <v>5</v>
      </c>
      <c r="Q9" s="223"/>
      <c r="R9" s="238" t="str">
        <f>AF17</f>
        <v>Fantasista.FC</v>
      </c>
      <c r="S9" s="239"/>
      <c r="T9" s="239"/>
      <c r="U9" s="239"/>
      <c r="V9" s="135"/>
      <c r="W9" s="151" t="str">
        <f>AF11</f>
        <v>双葉SSS</v>
      </c>
      <c r="X9" s="152"/>
      <c r="Y9" s="152"/>
      <c r="Z9" s="152"/>
      <c r="AA9" s="153"/>
      <c r="AB9" s="164" t="str">
        <f>AF15</f>
        <v>池田SSS</v>
      </c>
      <c r="AC9" s="164"/>
      <c r="AD9" s="164"/>
      <c r="AE9" s="240">
        <v>1</v>
      </c>
      <c r="AF9" s="267" t="str">
        <f>組合せ!I13</f>
        <v>塩山SSS</v>
      </c>
      <c r="AG9" s="267"/>
    </row>
    <row r="10" spans="1:33" ht="22.25" customHeight="1">
      <c r="A10" s="255"/>
      <c r="B10" s="258"/>
      <c r="C10" s="259"/>
      <c r="D10" s="248"/>
      <c r="E10" s="176"/>
      <c r="F10" s="176"/>
      <c r="G10" s="176"/>
      <c r="H10" s="177"/>
      <c r="I10" s="218"/>
      <c r="J10" s="146"/>
      <c r="K10" s="237"/>
      <c r="L10" s="23">
        <v>0</v>
      </c>
      <c r="M10" s="23" t="s">
        <v>26</v>
      </c>
      <c r="N10" s="23">
        <v>3</v>
      </c>
      <c r="O10" s="237"/>
      <c r="P10" s="146"/>
      <c r="Q10" s="224"/>
      <c r="R10" s="136"/>
      <c r="S10" s="179"/>
      <c r="T10" s="179"/>
      <c r="U10" s="179"/>
      <c r="V10" s="137"/>
      <c r="W10" s="154"/>
      <c r="X10" s="155"/>
      <c r="Y10" s="155"/>
      <c r="Z10" s="155"/>
      <c r="AA10" s="156"/>
      <c r="AB10" s="164"/>
      <c r="AC10" s="164"/>
      <c r="AD10" s="164"/>
      <c r="AE10" s="240"/>
      <c r="AF10" s="267"/>
      <c r="AG10" s="267"/>
    </row>
    <row r="11" spans="1:33" ht="22.25" customHeight="1">
      <c r="A11" s="254">
        <v>2</v>
      </c>
      <c r="B11" s="256">
        <v>0.40277777777777773</v>
      </c>
      <c r="C11" s="257"/>
      <c r="D11" s="246" t="str">
        <f>AF9</f>
        <v>塩山SSS</v>
      </c>
      <c r="E11" s="247"/>
      <c r="F11" s="247"/>
      <c r="G11" s="247"/>
      <c r="H11" s="175"/>
      <c r="I11" s="216">
        <f t="shared" ref="I11" si="0">IF(L11:L12="","",(L11+L12))</f>
        <v>0</v>
      </c>
      <c r="J11" s="217"/>
      <c r="K11" s="236" t="s">
        <v>30</v>
      </c>
      <c r="L11" s="22">
        <v>0</v>
      </c>
      <c r="M11" s="22" t="s">
        <v>26</v>
      </c>
      <c r="N11" s="22">
        <v>0</v>
      </c>
      <c r="O11" s="236" t="s">
        <v>31</v>
      </c>
      <c r="P11" s="217">
        <f t="shared" ref="P11" si="1">IF(N11:N12="","",(N11+N12))</f>
        <v>1</v>
      </c>
      <c r="Q11" s="223"/>
      <c r="R11" s="238" t="str">
        <f>AF11</f>
        <v>双葉SSS</v>
      </c>
      <c r="S11" s="239"/>
      <c r="T11" s="239"/>
      <c r="U11" s="239"/>
      <c r="V11" s="135"/>
      <c r="W11" s="151" t="str">
        <f>AF13</f>
        <v>伊勢SSS</v>
      </c>
      <c r="X11" s="152"/>
      <c r="Y11" s="152"/>
      <c r="Z11" s="152"/>
      <c r="AA11" s="153"/>
      <c r="AB11" s="164" t="str">
        <f>AF17</f>
        <v>Fantasista.FC</v>
      </c>
      <c r="AC11" s="164"/>
      <c r="AD11" s="164"/>
      <c r="AE11" s="240">
        <v>2</v>
      </c>
      <c r="AF11" s="267" t="str">
        <f>組合せ!I14</f>
        <v>双葉SSS</v>
      </c>
      <c r="AG11" s="267"/>
    </row>
    <row r="12" spans="1:33" ht="22.25" customHeight="1">
      <c r="A12" s="255"/>
      <c r="B12" s="258"/>
      <c r="C12" s="259"/>
      <c r="D12" s="248"/>
      <c r="E12" s="176"/>
      <c r="F12" s="176"/>
      <c r="G12" s="176"/>
      <c r="H12" s="177"/>
      <c r="I12" s="218"/>
      <c r="J12" s="146"/>
      <c r="K12" s="237"/>
      <c r="L12" s="23">
        <v>0</v>
      </c>
      <c r="M12" s="23" t="s">
        <v>26</v>
      </c>
      <c r="N12" s="23">
        <v>1</v>
      </c>
      <c r="O12" s="237"/>
      <c r="P12" s="146"/>
      <c r="Q12" s="224"/>
      <c r="R12" s="136"/>
      <c r="S12" s="179"/>
      <c r="T12" s="179"/>
      <c r="U12" s="179"/>
      <c r="V12" s="137"/>
      <c r="W12" s="154"/>
      <c r="X12" s="155"/>
      <c r="Y12" s="155"/>
      <c r="Z12" s="155"/>
      <c r="AA12" s="156"/>
      <c r="AB12" s="164"/>
      <c r="AC12" s="164"/>
      <c r="AD12" s="164"/>
      <c r="AE12" s="240"/>
      <c r="AF12" s="267"/>
      <c r="AG12" s="267"/>
    </row>
    <row r="13" spans="1:33" ht="22.25" customHeight="1">
      <c r="A13" s="254">
        <v>3</v>
      </c>
      <c r="B13" s="256">
        <v>0.43055555555555558</v>
      </c>
      <c r="C13" s="257"/>
      <c r="D13" s="246" t="str">
        <f>AF13</f>
        <v>伊勢SSS</v>
      </c>
      <c r="E13" s="247"/>
      <c r="F13" s="247"/>
      <c r="G13" s="247"/>
      <c r="H13" s="175"/>
      <c r="I13" s="216">
        <f t="shared" ref="I13" si="2">IF(L13:L14="","",(L13+L14))</f>
        <v>2</v>
      </c>
      <c r="J13" s="217"/>
      <c r="K13" s="236" t="s">
        <v>30</v>
      </c>
      <c r="L13" s="22">
        <v>0</v>
      </c>
      <c r="M13" s="22" t="s">
        <v>26</v>
      </c>
      <c r="N13" s="22">
        <v>1</v>
      </c>
      <c r="O13" s="236" t="s">
        <v>31</v>
      </c>
      <c r="P13" s="217">
        <f t="shared" ref="P13" si="3">IF(N13:N14="","",(N13+N14))</f>
        <v>2</v>
      </c>
      <c r="Q13" s="223"/>
      <c r="R13" s="238" t="str">
        <f>AF15</f>
        <v>池田SSS</v>
      </c>
      <c r="S13" s="239"/>
      <c r="T13" s="239"/>
      <c r="U13" s="239"/>
      <c r="V13" s="135"/>
      <c r="W13" s="151" t="str">
        <f>AF9</f>
        <v>塩山SSS</v>
      </c>
      <c r="X13" s="152"/>
      <c r="Y13" s="152"/>
      <c r="Z13" s="152"/>
      <c r="AA13" s="153"/>
      <c r="AB13" s="164" t="str">
        <f>AF11</f>
        <v>双葉SSS</v>
      </c>
      <c r="AC13" s="164"/>
      <c r="AD13" s="164"/>
      <c r="AE13" s="240">
        <v>3</v>
      </c>
      <c r="AF13" s="267" t="str">
        <f>組合せ!I15</f>
        <v>伊勢SSS</v>
      </c>
      <c r="AG13" s="267"/>
    </row>
    <row r="14" spans="1:33" ht="22.25" customHeight="1">
      <c r="A14" s="255"/>
      <c r="B14" s="258"/>
      <c r="C14" s="259"/>
      <c r="D14" s="248"/>
      <c r="E14" s="176"/>
      <c r="F14" s="176"/>
      <c r="G14" s="176"/>
      <c r="H14" s="177"/>
      <c r="I14" s="218"/>
      <c r="J14" s="146"/>
      <c r="K14" s="237"/>
      <c r="L14" s="23">
        <v>2</v>
      </c>
      <c r="M14" s="23" t="s">
        <v>26</v>
      </c>
      <c r="N14" s="23">
        <v>1</v>
      </c>
      <c r="O14" s="237"/>
      <c r="P14" s="146"/>
      <c r="Q14" s="224"/>
      <c r="R14" s="136"/>
      <c r="S14" s="179"/>
      <c r="T14" s="179"/>
      <c r="U14" s="179"/>
      <c r="V14" s="137"/>
      <c r="W14" s="154"/>
      <c r="X14" s="155"/>
      <c r="Y14" s="155"/>
      <c r="Z14" s="155"/>
      <c r="AA14" s="156"/>
      <c r="AB14" s="164"/>
      <c r="AC14" s="164"/>
      <c r="AD14" s="164"/>
      <c r="AE14" s="240"/>
      <c r="AF14" s="267"/>
      <c r="AG14" s="267"/>
    </row>
    <row r="15" spans="1:33" ht="22.25" customHeight="1">
      <c r="A15" s="254">
        <v>4</v>
      </c>
      <c r="B15" s="256">
        <v>0.45833333333333331</v>
      </c>
      <c r="C15" s="257"/>
      <c r="D15" s="246" t="str">
        <f>AF9</f>
        <v>塩山SSS</v>
      </c>
      <c r="E15" s="247"/>
      <c r="F15" s="247"/>
      <c r="G15" s="247"/>
      <c r="H15" s="175"/>
      <c r="I15" s="216">
        <f t="shared" ref="I15" si="4">IF(L15:L16="","",(L15+L16))</f>
        <v>0</v>
      </c>
      <c r="J15" s="217"/>
      <c r="K15" s="236" t="s">
        <v>30</v>
      </c>
      <c r="L15" s="24">
        <v>0</v>
      </c>
      <c r="M15" s="24" t="s">
        <v>26</v>
      </c>
      <c r="N15" s="24">
        <v>0</v>
      </c>
      <c r="O15" s="236" t="s">
        <v>31</v>
      </c>
      <c r="P15" s="217">
        <f t="shared" ref="P15" si="5">IF(N15:N16="","",(N15+N16))</f>
        <v>1</v>
      </c>
      <c r="Q15" s="223"/>
      <c r="R15" s="238" t="str">
        <f>AF17</f>
        <v>Fantasista.FC</v>
      </c>
      <c r="S15" s="239"/>
      <c r="T15" s="239"/>
      <c r="U15" s="239"/>
      <c r="V15" s="135"/>
      <c r="W15" s="151" t="str">
        <f>AF15</f>
        <v>池田SSS</v>
      </c>
      <c r="X15" s="152"/>
      <c r="Y15" s="152"/>
      <c r="Z15" s="152"/>
      <c r="AA15" s="153"/>
      <c r="AB15" s="164" t="str">
        <f>AF13</f>
        <v>伊勢SSS</v>
      </c>
      <c r="AC15" s="164"/>
      <c r="AD15" s="164"/>
      <c r="AE15" s="240">
        <v>4</v>
      </c>
      <c r="AF15" s="267" t="str">
        <f>組合せ!I16</f>
        <v>池田SSS</v>
      </c>
      <c r="AG15" s="267"/>
    </row>
    <row r="16" spans="1:33" ht="22.25" customHeight="1">
      <c r="A16" s="255"/>
      <c r="B16" s="258"/>
      <c r="C16" s="259"/>
      <c r="D16" s="248"/>
      <c r="E16" s="176"/>
      <c r="F16" s="176"/>
      <c r="G16" s="176"/>
      <c r="H16" s="177"/>
      <c r="I16" s="218"/>
      <c r="J16" s="146"/>
      <c r="K16" s="237"/>
      <c r="L16" s="23">
        <v>0</v>
      </c>
      <c r="M16" s="23" t="s">
        <v>26</v>
      </c>
      <c r="N16" s="23">
        <v>1</v>
      </c>
      <c r="O16" s="237"/>
      <c r="P16" s="146"/>
      <c r="Q16" s="224"/>
      <c r="R16" s="136"/>
      <c r="S16" s="179"/>
      <c r="T16" s="179"/>
      <c r="U16" s="179"/>
      <c r="V16" s="137"/>
      <c r="W16" s="154"/>
      <c r="X16" s="155"/>
      <c r="Y16" s="155"/>
      <c r="Z16" s="155"/>
      <c r="AA16" s="156"/>
      <c r="AB16" s="164"/>
      <c r="AC16" s="164"/>
      <c r="AD16" s="164"/>
      <c r="AE16" s="240"/>
      <c r="AF16" s="267"/>
      <c r="AG16" s="267"/>
    </row>
    <row r="17" spans="1:33" ht="22.25" customHeight="1">
      <c r="A17" s="254">
        <v>5</v>
      </c>
      <c r="B17" s="256">
        <v>0.4861111111111111</v>
      </c>
      <c r="C17" s="257"/>
      <c r="D17" s="246" t="str">
        <f>AF11</f>
        <v>双葉SSS</v>
      </c>
      <c r="E17" s="247"/>
      <c r="F17" s="247"/>
      <c r="G17" s="247"/>
      <c r="H17" s="175"/>
      <c r="I17" s="216">
        <f t="shared" ref="I17" si="6">IF(L17:L18="","",(L17+L18))</f>
        <v>8</v>
      </c>
      <c r="J17" s="217"/>
      <c r="K17" s="236" t="s">
        <v>30</v>
      </c>
      <c r="L17" s="22">
        <v>4</v>
      </c>
      <c r="M17" s="22" t="s">
        <v>26</v>
      </c>
      <c r="N17" s="22">
        <v>1</v>
      </c>
      <c r="O17" s="236" t="s">
        <v>31</v>
      </c>
      <c r="P17" s="217">
        <f t="shared" ref="P17" si="7">IF(N17:N18="","",(N17+N18))</f>
        <v>1</v>
      </c>
      <c r="Q17" s="223"/>
      <c r="R17" s="238" t="str">
        <f>AF15</f>
        <v>池田SSS</v>
      </c>
      <c r="S17" s="239"/>
      <c r="T17" s="239"/>
      <c r="U17" s="239"/>
      <c r="V17" s="135"/>
      <c r="W17" s="151" t="str">
        <f>AF17</f>
        <v>Fantasista.FC</v>
      </c>
      <c r="X17" s="152"/>
      <c r="Y17" s="152"/>
      <c r="Z17" s="152"/>
      <c r="AA17" s="153"/>
      <c r="AB17" s="164" t="str">
        <f>AF9</f>
        <v>塩山SSS</v>
      </c>
      <c r="AC17" s="164"/>
      <c r="AD17" s="164"/>
      <c r="AE17" s="240">
        <v>5</v>
      </c>
      <c r="AF17" s="267" t="str">
        <f>組合せ!I17</f>
        <v>Fantasista.FC</v>
      </c>
      <c r="AG17" s="267"/>
    </row>
    <row r="18" spans="1:33" ht="22.25" customHeight="1">
      <c r="A18" s="255"/>
      <c r="B18" s="258"/>
      <c r="C18" s="259"/>
      <c r="D18" s="248"/>
      <c r="E18" s="176"/>
      <c r="F18" s="176"/>
      <c r="G18" s="176"/>
      <c r="H18" s="177"/>
      <c r="I18" s="218"/>
      <c r="J18" s="146"/>
      <c r="K18" s="237"/>
      <c r="L18" s="23">
        <v>4</v>
      </c>
      <c r="M18" s="23" t="s">
        <v>26</v>
      </c>
      <c r="N18" s="23">
        <v>0</v>
      </c>
      <c r="O18" s="237"/>
      <c r="P18" s="146"/>
      <c r="Q18" s="224"/>
      <c r="R18" s="136"/>
      <c r="S18" s="179"/>
      <c r="T18" s="179"/>
      <c r="U18" s="179"/>
      <c r="V18" s="137"/>
      <c r="W18" s="154"/>
      <c r="X18" s="155"/>
      <c r="Y18" s="155"/>
      <c r="Z18" s="155"/>
      <c r="AA18" s="156"/>
      <c r="AB18" s="164"/>
      <c r="AC18" s="164"/>
      <c r="AD18" s="164"/>
      <c r="AE18" s="240"/>
      <c r="AF18" s="267"/>
      <c r="AG18" s="267"/>
    </row>
    <row r="19" spans="1:33" ht="22.25" customHeight="1">
      <c r="A19" s="261" t="s">
        <v>43</v>
      </c>
      <c r="B19" s="261"/>
      <c r="C19" s="261"/>
      <c r="D19" s="261" t="s">
        <v>170</v>
      </c>
      <c r="E19" s="261"/>
      <c r="F19" s="261"/>
      <c r="G19" s="261"/>
      <c r="H19" s="261"/>
      <c r="I19" s="261"/>
      <c r="J19" s="261"/>
      <c r="K19" s="261"/>
      <c r="L19" s="261"/>
      <c r="M19" s="26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8"/>
      <c r="AE19" s="8"/>
    </row>
    <row r="20" spans="1:33" ht="22.25" customHeight="1">
      <c r="A20" s="261"/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8"/>
      <c r="AE20" s="8"/>
    </row>
    <row r="21" spans="1:33" ht="22.25" customHeight="1">
      <c r="A21" s="262" t="s">
        <v>1</v>
      </c>
      <c r="B21" s="262"/>
      <c r="C21" s="262"/>
      <c r="D21" s="261" t="s">
        <v>8</v>
      </c>
      <c r="E21" s="261"/>
      <c r="F21" s="261"/>
      <c r="G21" s="261"/>
      <c r="H21" s="261"/>
      <c r="I21" s="261"/>
      <c r="J21" s="261"/>
      <c r="K21" s="261"/>
      <c r="L21" s="261"/>
      <c r="N21" s="265" t="str">
        <f>組合せ!M13</f>
        <v>9月9日（日）
小瀬補助
南面【午後】
（伊勢SSS）</v>
      </c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8"/>
      <c r="AE21" s="8"/>
    </row>
    <row r="22" spans="1:33" ht="22.25" customHeight="1">
      <c r="A22" s="263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78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8"/>
      <c r="AE22" s="8"/>
    </row>
    <row r="23" spans="1:33" ht="22.25" customHeight="1">
      <c r="A23" s="254">
        <v>6</v>
      </c>
      <c r="B23" s="256">
        <v>0.51388888888888895</v>
      </c>
      <c r="C23" s="257"/>
      <c r="D23" s="227" t="str">
        <f>AF15</f>
        <v>池田SSS</v>
      </c>
      <c r="E23" s="227"/>
      <c r="F23" s="227"/>
      <c r="G23" s="227"/>
      <c r="H23" s="227"/>
      <c r="I23" s="216">
        <f t="shared" ref="I23" si="8">IF(L23:L24="","",(L23+L24))</f>
        <v>1</v>
      </c>
      <c r="J23" s="217"/>
      <c r="K23" s="219" t="s">
        <v>30</v>
      </c>
      <c r="L23" s="33">
        <v>0</v>
      </c>
      <c r="M23" s="22" t="s">
        <v>26</v>
      </c>
      <c r="N23" s="33">
        <v>3</v>
      </c>
      <c r="O23" s="221" t="s">
        <v>31</v>
      </c>
      <c r="P23" s="217">
        <f t="shared" ref="P23" si="9">IF(N23:N24="","",(N23+N24))</f>
        <v>5</v>
      </c>
      <c r="Q23" s="223"/>
      <c r="R23" s="226" t="str">
        <f>AF17</f>
        <v>Fantasista.FC</v>
      </c>
      <c r="S23" s="226"/>
      <c r="T23" s="226"/>
      <c r="U23" s="226"/>
      <c r="V23" s="226"/>
      <c r="W23" s="151" t="str">
        <f>AF11</f>
        <v>双葉SSS</v>
      </c>
      <c r="X23" s="152"/>
      <c r="Y23" s="152"/>
      <c r="Z23" s="152"/>
      <c r="AA23" s="153"/>
      <c r="AB23" s="164" t="str">
        <f>AF13</f>
        <v>伊勢SSS</v>
      </c>
      <c r="AC23" s="164"/>
      <c r="AD23" s="164"/>
      <c r="AE23" s="21"/>
    </row>
    <row r="24" spans="1:33" ht="22.25" customHeight="1">
      <c r="A24" s="255"/>
      <c r="B24" s="258"/>
      <c r="C24" s="259"/>
      <c r="D24" s="215"/>
      <c r="E24" s="215"/>
      <c r="F24" s="215"/>
      <c r="G24" s="215"/>
      <c r="H24" s="215"/>
      <c r="I24" s="218"/>
      <c r="J24" s="146"/>
      <c r="K24" s="220"/>
      <c r="L24" s="34">
        <v>1</v>
      </c>
      <c r="M24" s="23" t="s">
        <v>26</v>
      </c>
      <c r="N24" s="34">
        <v>2</v>
      </c>
      <c r="O24" s="222"/>
      <c r="P24" s="146"/>
      <c r="Q24" s="224"/>
      <c r="R24" s="225"/>
      <c r="S24" s="225"/>
      <c r="T24" s="225"/>
      <c r="U24" s="225"/>
      <c r="V24" s="225"/>
      <c r="W24" s="154"/>
      <c r="X24" s="155"/>
      <c r="Y24" s="155"/>
      <c r="Z24" s="155"/>
      <c r="AA24" s="156"/>
      <c r="AB24" s="164"/>
      <c r="AC24" s="164"/>
      <c r="AD24" s="164"/>
      <c r="AE24" s="21"/>
    </row>
    <row r="25" spans="1:33" ht="22.25" customHeight="1">
      <c r="A25" s="254">
        <v>7</v>
      </c>
      <c r="B25" s="256">
        <v>0.54166666666666663</v>
      </c>
      <c r="C25" s="257"/>
      <c r="D25" s="215" t="str">
        <f>AF9</f>
        <v>塩山SSS</v>
      </c>
      <c r="E25" s="215"/>
      <c r="F25" s="215"/>
      <c r="G25" s="215"/>
      <c r="H25" s="215"/>
      <c r="I25" s="216">
        <f t="shared" ref="I25" si="10">IF(L25:L26="","",(L25+L26))</f>
        <v>18</v>
      </c>
      <c r="J25" s="217"/>
      <c r="K25" s="219" t="s">
        <v>30</v>
      </c>
      <c r="L25" s="33">
        <v>9</v>
      </c>
      <c r="M25" s="22" t="s">
        <v>26</v>
      </c>
      <c r="N25" s="33">
        <v>0</v>
      </c>
      <c r="O25" s="221" t="s">
        <v>31</v>
      </c>
      <c r="P25" s="217">
        <f t="shared" ref="P25" si="11">IF(N25:N26="","",(N25+N26))</f>
        <v>0</v>
      </c>
      <c r="Q25" s="223"/>
      <c r="R25" s="225" t="str">
        <f>AF13</f>
        <v>伊勢SSS</v>
      </c>
      <c r="S25" s="225"/>
      <c r="T25" s="225"/>
      <c r="U25" s="225"/>
      <c r="V25" s="225"/>
      <c r="W25" s="151" t="str">
        <f>AF15</f>
        <v>池田SSS</v>
      </c>
      <c r="X25" s="152"/>
      <c r="Y25" s="152"/>
      <c r="Z25" s="152"/>
      <c r="AA25" s="153"/>
      <c r="AB25" s="164" t="str">
        <f>AF17</f>
        <v>Fantasista.FC</v>
      </c>
      <c r="AC25" s="164"/>
      <c r="AD25" s="164"/>
      <c r="AE25" s="21"/>
    </row>
    <row r="26" spans="1:33" ht="22.25" customHeight="1">
      <c r="A26" s="255"/>
      <c r="B26" s="258"/>
      <c r="C26" s="259"/>
      <c r="D26" s="215"/>
      <c r="E26" s="215"/>
      <c r="F26" s="215"/>
      <c r="G26" s="215"/>
      <c r="H26" s="215"/>
      <c r="I26" s="218"/>
      <c r="J26" s="146"/>
      <c r="K26" s="220"/>
      <c r="L26" s="34">
        <v>9</v>
      </c>
      <c r="M26" s="23" t="s">
        <v>26</v>
      </c>
      <c r="N26" s="34">
        <v>0</v>
      </c>
      <c r="O26" s="222"/>
      <c r="P26" s="146"/>
      <c r="Q26" s="224"/>
      <c r="R26" s="225"/>
      <c r="S26" s="225"/>
      <c r="T26" s="225"/>
      <c r="U26" s="225"/>
      <c r="V26" s="225"/>
      <c r="W26" s="154"/>
      <c r="X26" s="155"/>
      <c r="Y26" s="155"/>
      <c r="Z26" s="155"/>
      <c r="AA26" s="156"/>
      <c r="AB26" s="164"/>
      <c r="AC26" s="164"/>
      <c r="AD26" s="164"/>
      <c r="AE26" s="21"/>
    </row>
    <row r="27" spans="1:33" ht="22.25" customHeight="1">
      <c r="A27" s="254">
        <v>8</v>
      </c>
      <c r="B27" s="256">
        <v>0.56944444444444442</v>
      </c>
      <c r="C27" s="257"/>
      <c r="D27" s="215" t="str">
        <f>AF11</f>
        <v>双葉SSS</v>
      </c>
      <c r="E27" s="215"/>
      <c r="F27" s="215"/>
      <c r="G27" s="215"/>
      <c r="H27" s="215"/>
      <c r="I27" s="216">
        <f t="shared" ref="I27" si="12">IF(L27:L28="","",(L27+L28))</f>
        <v>1</v>
      </c>
      <c r="J27" s="217"/>
      <c r="K27" s="219" t="s">
        <v>30</v>
      </c>
      <c r="L27" s="33">
        <v>0</v>
      </c>
      <c r="M27" s="22" t="s">
        <v>26</v>
      </c>
      <c r="N27" s="33">
        <v>1</v>
      </c>
      <c r="O27" s="221" t="s">
        <v>31</v>
      </c>
      <c r="P27" s="217">
        <f t="shared" ref="P27" si="13">IF(N27:N28="","",(N27+N28))</f>
        <v>2</v>
      </c>
      <c r="Q27" s="223"/>
      <c r="R27" s="225" t="str">
        <f>AF17</f>
        <v>Fantasista.FC</v>
      </c>
      <c r="S27" s="225"/>
      <c r="T27" s="225"/>
      <c r="U27" s="225"/>
      <c r="V27" s="225"/>
      <c r="W27" s="151" t="str">
        <f>AF13</f>
        <v>伊勢SSS</v>
      </c>
      <c r="X27" s="152"/>
      <c r="Y27" s="152"/>
      <c r="Z27" s="152"/>
      <c r="AA27" s="153"/>
      <c r="AB27" s="164" t="str">
        <f>AF9</f>
        <v>塩山SSS</v>
      </c>
      <c r="AC27" s="164"/>
      <c r="AD27" s="164"/>
      <c r="AE27" s="21"/>
    </row>
    <row r="28" spans="1:33" ht="22.25" customHeight="1">
      <c r="A28" s="255"/>
      <c r="B28" s="258"/>
      <c r="C28" s="259"/>
      <c r="D28" s="215"/>
      <c r="E28" s="215"/>
      <c r="F28" s="215"/>
      <c r="G28" s="215"/>
      <c r="H28" s="215"/>
      <c r="I28" s="218"/>
      <c r="J28" s="146"/>
      <c r="K28" s="220"/>
      <c r="L28" s="34">
        <v>1</v>
      </c>
      <c r="M28" s="23" t="s">
        <v>26</v>
      </c>
      <c r="N28" s="34">
        <v>1</v>
      </c>
      <c r="O28" s="222"/>
      <c r="P28" s="146"/>
      <c r="Q28" s="224"/>
      <c r="R28" s="225"/>
      <c r="S28" s="225"/>
      <c r="T28" s="225"/>
      <c r="U28" s="225"/>
      <c r="V28" s="225"/>
      <c r="W28" s="154"/>
      <c r="X28" s="155"/>
      <c r="Y28" s="155"/>
      <c r="Z28" s="155"/>
      <c r="AA28" s="156"/>
      <c r="AB28" s="164"/>
      <c r="AC28" s="164"/>
      <c r="AD28" s="164"/>
      <c r="AE28" s="21"/>
    </row>
    <row r="29" spans="1:33" ht="22.25" customHeight="1">
      <c r="A29" s="254">
        <v>9</v>
      </c>
      <c r="B29" s="256">
        <v>0.59722222222222221</v>
      </c>
      <c r="C29" s="257"/>
      <c r="D29" s="215" t="str">
        <f>AF9</f>
        <v>塩山SSS</v>
      </c>
      <c r="E29" s="215"/>
      <c r="F29" s="215"/>
      <c r="G29" s="215"/>
      <c r="H29" s="215"/>
      <c r="I29" s="216">
        <f t="shared" ref="I29" si="14">IF(L29:L30="","",(L29+L30))</f>
        <v>5</v>
      </c>
      <c r="J29" s="217"/>
      <c r="K29" s="219" t="s">
        <v>30</v>
      </c>
      <c r="L29" s="33">
        <v>3</v>
      </c>
      <c r="M29" s="22" t="s">
        <v>26</v>
      </c>
      <c r="N29" s="33">
        <v>0</v>
      </c>
      <c r="O29" s="221" t="s">
        <v>31</v>
      </c>
      <c r="P29" s="217">
        <f t="shared" ref="P29" si="15">IF(N29:N30="","",(N29+N30))</f>
        <v>2</v>
      </c>
      <c r="Q29" s="223"/>
      <c r="R29" s="225" t="str">
        <f>AF15</f>
        <v>池田SSS</v>
      </c>
      <c r="S29" s="225"/>
      <c r="T29" s="225"/>
      <c r="U29" s="225"/>
      <c r="V29" s="225"/>
      <c r="W29" s="151" t="str">
        <f>AF17</f>
        <v>Fantasista.FC</v>
      </c>
      <c r="X29" s="152"/>
      <c r="Y29" s="152"/>
      <c r="Z29" s="152"/>
      <c r="AA29" s="153"/>
      <c r="AB29" s="164" t="str">
        <f>AF11</f>
        <v>双葉SSS</v>
      </c>
      <c r="AC29" s="164"/>
      <c r="AD29" s="164"/>
      <c r="AE29" s="21"/>
    </row>
    <row r="30" spans="1:33" ht="22.25" customHeight="1">
      <c r="A30" s="255"/>
      <c r="B30" s="258"/>
      <c r="C30" s="259"/>
      <c r="D30" s="215"/>
      <c r="E30" s="215"/>
      <c r="F30" s="215"/>
      <c r="G30" s="215"/>
      <c r="H30" s="215"/>
      <c r="I30" s="218"/>
      <c r="J30" s="146"/>
      <c r="K30" s="220"/>
      <c r="L30" s="34">
        <v>2</v>
      </c>
      <c r="M30" s="23" t="s">
        <v>26</v>
      </c>
      <c r="N30" s="34">
        <v>2</v>
      </c>
      <c r="O30" s="222"/>
      <c r="P30" s="146"/>
      <c r="Q30" s="224"/>
      <c r="R30" s="225"/>
      <c r="S30" s="225"/>
      <c r="T30" s="225"/>
      <c r="U30" s="225"/>
      <c r="V30" s="225"/>
      <c r="W30" s="154"/>
      <c r="X30" s="155"/>
      <c r="Y30" s="155"/>
      <c r="Z30" s="155"/>
      <c r="AA30" s="156"/>
      <c r="AB30" s="164"/>
      <c r="AC30" s="164"/>
      <c r="AD30" s="164"/>
      <c r="AE30" s="21"/>
    </row>
    <row r="31" spans="1:33" ht="22.25" customHeight="1">
      <c r="A31" s="254">
        <v>10</v>
      </c>
      <c r="B31" s="256">
        <v>0.625</v>
      </c>
      <c r="C31" s="257"/>
      <c r="D31" s="215" t="str">
        <f>AF11</f>
        <v>双葉SSS</v>
      </c>
      <c r="E31" s="215"/>
      <c r="F31" s="215"/>
      <c r="G31" s="215"/>
      <c r="H31" s="215"/>
      <c r="I31" s="216">
        <f t="shared" ref="I31" si="16">IF(L31:L32="","",(L31+L32))</f>
        <v>10</v>
      </c>
      <c r="J31" s="217"/>
      <c r="K31" s="219" t="s">
        <v>30</v>
      </c>
      <c r="L31" s="33">
        <v>6</v>
      </c>
      <c r="M31" s="22" t="s">
        <v>26</v>
      </c>
      <c r="N31" s="33">
        <v>0</v>
      </c>
      <c r="O31" s="221" t="s">
        <v>31</v>
      </c>
      <c r="P31" s="217">
        <f t="shared" ref="P31" si="17">IF(N31:N32="","",(N31+N32))</f>
        <v>0</v>
      </c>
      <c r="Q31" s="223"/>
      <c r="R31" s="225" t="str">
        <f>AF13</f>
        <v>伊勢SSS</v>
      </c>
      <c r="S31" s="225"/>
      <c r="T31" s="225"/>
      <c r="U31" s="225"/>
      <c r="V31" s="225"/>
      <c r="W31" s="151" t="str">
        <f>AF9</f>
        <v>塩山SSS</v>
      </c>
      <c r="X31" s="152"/>
      <c r="Y31" s="152"/>
      <c r="Z31" s="152"/>
      <c r="AA31" s="153"/>
      <c r="AB31" s="164" t="str">
        <f>AF15</f>
        <v>池田SSS</v>
      </c>
      <c r="AC31" s="164"/>
      <c r="AD31" s="164"/>
      <c r="AE31" s="21"/>
    </row>
    <row r="32" spans="1:33" ht="22.25" customHeight="1">
      <c r="A32" s="255"/>
      <c r="B32" s="258"/>
      <c r="C32" s="259"/>
      <c r="D32" s="215"/>
      <c r="E32" s="215"/>
      <c r="F32" s="215"/>
      <c r="G32" s="215"/>
      <c r="H32" s="215"/>
      <c r="I32" s="218"/>
      <c r="J32" s="146"/>
      <c r="K32" s="220"/>
      <c r="L32" s="34">
        <v>4</v>
      </c>
      <c r="M32" s="23" t="s">
        <v>26</v>
      </c>
      <c r="N32" s="34">
        <v>0</v>
      </c>
      <c r="O32" s="222"/>
      <c r="P32" s="146"/>
      <c r="Q32" s="224"/>
      <c r="R32" s="225"/>
      <c r="S32" s="225"/>
      <c r="T32" s="225"/>
      <c r="U32" s="225"/>
      <c r="V32" s="225"/>
      <c r="W32" s="154"/>
      <c r="X32" s="155"/>
      <c r="Y32" s="155"/>
      <c r="Z32" s="155"/>
      <c r="AA32" s="156"/>
      <c r="AB32" s="164"/>
      <c r="AC32" s="164"/>
      <c r="AD32" s="164"/>
      <c r="AE32" s="21"/>
    </row>
    <row r="34" spans="2:29" ht="14.25">
      <c r="B34" s="90"/>
      <c r="C34" s="91"/>
      <c r="D34" s="35"/>
      <c r="E34" s="35"/>
      <c r="F34" s="35"/>
      <c r="G34" s="35"/>
      <c r="H34" s="35"/>
      <c r="I34" s="92"/>
      <c r="J34" s="92"/>
      <c r="K34" s="93"/>
      <c r="L34" s="79"/>
      <c r="M34" s="94"/>
      <c r="N34" s="79"/>
      <c r="O34" s="90"/>
      <c r="P34" s="38"/>
      <c r="Q34" s="95"/>
      <c r="R34" s="40"/>
      <c r="S34" s="40"/>
      <c r="T34" s="40"/>
      <c r="U34" s="40"/>
      <c r="V34" s="40"/>
      <c r="W34" s="21"/>
      <c r="X34" s="21"/>
      <c r="Y34" s="21"/>
      <c r="Z34" s="21"/>
      <c r="AA34" s="21"/>
      <c r="AB34" s="21"/>
      <c r="AC34" s="21"/>
    </row>
    <row r="35" spans="2:29" ht="14.25">
      <c r="B35" s="90"/>
      <c r="C35" s="97"/>
      <c r="D35" s="29"/>
      <c r="E35" s="29"/>
      <c r="F35" s="29"/>
      <c r="G35" s="29"/>
      <c r="H35" s="29"/>
      <c r="K35" s="97"/>
      <c r="M35" s="98"/>
      <c r="O35" s="97"/>
      <c r="P35" s="30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41"/>
      <c r="AC35" s="41"/>
    </row>
    <row r="36" spans="2:29" ht="13.5" customHeight="1">
      <c r="B36" s="90"/>
      <c r="C36" s="96"/>
      <c r="D36" s="28"/>
      <c r="E36" s="29"/>
      <c r="F36" s="29"/>
      <c r="G36" s="29"/>
      <c r="H36" s="29"/>
      <c r="I36" s="30"/>
      <c r="K36" s="97"/>
      <c r="M36" s="98"/>
      <c r="O36" s="97"/>
      <c r="P36" s="30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</row>
    <row r="37" spans="2:29" ht="14.25">
      <c r="B37" s="90"/>
      <c r="C37" s="99"/>
      <c r="D37" s="43"/>
      <c r="E37" s="41"/>
      <c r="F37" s="41"/>
      <c r="G37" s="41"/>
      <c r="H37" s="41"/>
      <c r="I37" s="44"/>
      <c r="J37" s="100"/>
      <c r="K37" s="101"/>
      <c r="M37" s="98"/>
      <c r="O37" s="97"/>
      <c r="P37" s="47"/>
      <c r="Q37" s="102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</row>
    <row r="38" spans="2:29" ht="14.25">
      <c r="B38" s="90"/>
      <c r="C38" s="103"/>
      <c r="D38" s="41"/>
      <c r="E38" s="41"/>
      <c r="F38" s="41"/>
      <c r="G38" s="41"/>
      <c r="H38" s="41"/>
      <c r="I38" s="100"/>
      <c r="J38" s="100"/>
      <c r="K38" s="101"/>
      <c r="M38" s="98"/>
      <c r="O38" s="97"/>
      <c r="P38" s="47"/>
      <c r="Q38" s="102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</row>
    <row r="39" spans="2:29" ht="14.25">
      <c r="B39" s="90"/>
      <c r="C39" s="99"/>
      <c r="D39" s="43"/>
      <c r="E39" s="41"/>
      <c r="F39" s="41"/>
      <c r="G39" s="41"/>
      <c r="H39" s="41"/>
      <c r="I39" s="44"/>
      <c r="J39" s="100"/>
      <c r="K39" s="101"/>
      <c r="M39" s="98"/>
      <c r="O39" s="97"/>
      <c r="P39" s="47"/>
      <c r="Q39" s="102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</row>
    <row r="40" spans="2:29" ht="14.25">
      <c r="B40" s="90"/>
      <c r="C40" s="103"/>
      <c r="D40" s="41"/>
      <c r="E40" s="41"/>
      <c r="F40" s="41"/>
      <c r="G40" s="41"/>
      <c r="H40" s="41"/>
      <c r="I40" s="100"/>
      <c r="J40" s="100"/>
      <c r="K40" s="101"/>
      <c r="M40" s="98"/>
      <c r="O40" s="97"/>
      <c r="P40" s="47"/>
      <c r="Q40" s="102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</row>
  </sheetData>
  <mergeCells count="135">
    <mergeCell ref="A1:AD2"/>
    <mergeCell ref="A3:C4"/>
    <mergeCell ref="D3:M4"/>
    <mergeCell ref="N3:AC4"/>
    <mergeCell ref="A5:C6"/>
    <mergeCell ref="D5:G6"/>
    <mergeCell ref="H5:L6"/>
    <mergeCell ref="N5:AC6"/>
    <mergeCell ref="A7:A8"/>
    <mergeCell ref="B7:C8"/>
    <mergeCell ref="D7:V8"/>
    <mergeCell ref="W7:AA8"/>
    <mergeCell ref="AB7:AD8"/>
    <mergeCell ref="A9:A10"/>
    <mergeCell ref="B9:C10"/>
    <mergeCell ref="D9:H10"/>
    <mergeCell ref="I9:J10"/>
    <mergeCell ref="K9:K10"/>
    <mergeCell ref="AF9:AF10"/>
    <mergeCell ref="AG9:AG10"/>
    <mergeCell ref="A11:A12"/>
    <mergeCell ref="B11:C12"/>
    <mergeCell ref="D11:H12"/>
    <mergeCell ref="I11:J12"/>
    <mergeCell ref="K11:K12"/>
    <mergeCell ref="O11:O12"/>
    <mergeCell ref="P11:Q12"/>
    <mergeCell ref="R11:V12"/>
    <mergeCell ref="O9:O10"/>
    <mergeCell ref="P9:Q10"/>
    <mergeCell ref="R9:V10"/>
    <mergeCell ref="W9:AA10"/>
    <mergeCell ref="AB9:AD10"/>
    <mergeCell ref="AE9:AE10"/>
    <mergeCell ref="W11:AA12"/>
    <mergeCell ref="AB11:AD12"/>
    <mergeCell ref="AE11:AE12"/>
    <mergeCell ref="O13:O14"/>
    <mergeCell ref="P13:Q14"/>
    <mergeCell ref="R13:V14"/>
    <mergeCell ref="AF11:AF12"/>
    <mergeCell ref="AG11:AG12"/>
    <mergeCell ref="A13:A14"/>
    <mergeCell ref="B13:C14"/>
    <mergeCell ref="D13:H14"/>
    <mergeCell ref="I13:J14"/>
    <mergeCell ref="K13:K14"/>
    <mergeCell ref="AF13:AF14"/>
    <mergeCell ref="AG13:AG14"/>
    <mergeCell ref="W13:AA14"/>
    <mergeCell ref="AB13:AD14"/>
    <mergeCell ref="AE13:AE14"/>
    <mergeCell ref="W15:AA16"/>
    <mergeCell ref="AB15:AD16"/>
    <mergeCell ref="AE15:AE16"/>
    <mergeCell ref="AF15:AF16"/>
    <mergeCell ref="AG15:AG16"/>
    <mergeCell ref="A17:A18"/>
    <mergeCell ref="B17:C18"/>
    <mergeCell ref="D17:H18"/>
    <mergeCell ref="I17:J18"/>
    <mergeCell ref="K17:K18"/>
    <mergeCell ref="AF17:AF18"/>
    <mergeCell ref="AG17:AG18"/>
    <mergeCell ref="AE17:AE18"/>
    <mergeCell ref="A15:A16"/>
    <mergeCell ref="B15:C16"/>
    <mergeCell ref="D15:H16"/>
    <mergeCell ref="I15:J16"/>
    <mergeCell ref="K15:K16"/>
    <mergeCell ref="O15:O16"/>
    <mergeCell ref="P15:Q16"/>
    <mergeCell ref="R15:V16"/>
    <mergeCell ref="A19:C20"/>
    <mergeCell ref="D19:M20"/>
    <mergeCell ref="N19:AC20"/>
    <mergeCell ref="A21:C22"/>
    <mergeCell ref="D21:G22"/>
    <mergeCell ref="H21:L22"/>
    <mergeCell ref="N21:AC22"/>
    <mergeCell ref="O17:O18"/>
    <mergeCell ref="P17:Q18"/>
    <mergeCell ref="R17:V18"/>
    <mergeCell ref="W17:AA18"/>
    <mergeCell ref="AB17:AD18"/>
    <mergeCell ref="AB23:AD24"/>
    <mergeCell ref="A25:A26"/>
    <mergeCell ref="B25:C26"/>
    <mergeCell ref="D25:H26"/>
    <mergeCell ref="I25:J26"/>
    <mergeCell ref="K25:K26"/>
    <mergeCell ref="O25:O26"/>
    <mergeCell ref="A23:A24"/>
    <mergeCell ref="B23:C24"/>
    <mergeCell ref="D23:H24"/>
    <mergeCell ref="I23:J24"/>
    <mergeCell ref="K23:K24"/>
    <mergeCell ref="O23:O24"/>
    <mergeCell ref="P25:Q26"/>
    <mergeCell ref="R25:V26"/>
    <mergeCell ref="W25:AA26"/>
    <mergeCell ref="AB25:AD26"/>
    <mergeCell ref="I27:J28"/>
    <mergeCell ref="K27:K28"/>
    <mergeCell ref="O27:O28"/>
    <mergeCell ref="P27:Q28"/>
    <mergeCell ref="R27:V28"/>
    <mergeCell ref="W27:AA28"/>
    <mergeCell ref="P23:Q24"/>
    <mergeCell ref="R23:V24"/>
    <mergeCell ref="W23:AA24"/>
    <mergeCell ref="AB27:AD28"/>
    <mergeCell ref="A29:A30"/>
    <mergeCell ref="B29:C30"/>
    <mergeCell ref="D29:H30"/>
    <mergeCell ref="I29:J30"/>
    <mergeCell ref="K29:K30"/>
    <mergeCell ref="O29:O30"/>
    <mergeCell ref="P31:Q32"/>
    <mergeCell ref="R31:V32"/>
    <mergeCell ref="W31:AA32"/>
    <mergeCell ref="AB31:AD32"/>
    <mergeCell ref="P29:Q30"/>
    <mergeCell ref="R29:V30"/>
    <mergeCell ref="W29:AA30"/>
    <mergeCell ref="AB29:AD30"/>
    <mergeCell ref="A31:A32"/>
    <mergeCell ref="B31:C32"/>
    <mergeCell ref="D31:H32"/>
    <mergeCell ref="I31:J32"/>
    <mergeCell ref="K31:K32"/>
    <mergeCell ref="O31:O32"/>
    <mergeCell ref="A27:A28"/>
    <mergeCell ref="B27:C28"/>
    <mergeCell ref="D27:H28"/>
  </mergeCells>
  <phoneticPr fontId="1"/>
  <pageMargins left="0.59055118110236227" right="0.59055118110236227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</sheetPr>
  <dimension ref="A1:AG40"/>
  <sheetViews>
    <sheetView view="pageLayout" topLeftCell="A11" zoomScale="85" zoomScaleNormal="75" zoomScaleSheetLayoutView="74" zoomScalePageLayoutView="85" workbookViewId="0">
      <selection activeCell="AG24" sqref="AG24"/>
    </sheetView>
  </sheetViews>
  <sheetFormatPr defaultColWidth="9" defaultRowHeight="12.75"/>
  <cols>
    <col min="1" max="1" width="3.1328125" style="5" customWidth="1"/>
    <col min="2" max="2" width="3" style="5" customWidth="1"/>
    <col min="3" max="3" width="6.46484375" style="5" customWidth="1"/>
    <col min="4" max="8" width="3.06640625" style="5" customWidth="1"/>
    <col min="9" max="17" width="2.46484375" style="5" customWidth="1"/>
    <col min="18" max="22" width="3.06640625" style="5" customWidth="1"/>
    <col min="23" max="28" width="2.46484375" style="5" customWidth="1"/>
    <col min="29" max="29" width="4.73046875" style="5" customWidth="1"/>
    <col min="30" max="30" width="4.265625" style="5" customWidth="1"/>
    <col min="31" max="31" width="9.59765625" style="5" customWidth="1"/>
    <col min="32" max="33" width="16.6640625" style="5" customWidth="1"/>
    <col min="34" max="16384" width="9" style="5"/>
  </cols>
  <sheetData>
    <row r="1" spans="1:33" ht="21.4" customHeight="1">
      <c r="A1" s="249" t="s">
        <v>36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8"/>
    </row>
    <row r="2" spans="1:33" ht="21.4" customHeight="1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8"/>
    </row>
    <row r="3" spans="1:33" ht="22.25" customHeight="1">
      <c r="A3" s="228" t="s">
        <v>41</v>
      </c>
      <c r="B3" s="228"/>
      <c r="C3" s="228"/>
      <c r="D3" s="250" t="s">
        <v>42</v>
      </c>
      <c r="E3" s="250"/>
      <c r="F3" s="250"/>
      <c r="G3" s="250"/>
      <c r="H3" s="250"/>
      <c r="I3" s="250"/>
      <c r="J3" s="250"/>
      <c r="K3" s="250"/>
      <c r="L3" s="250"/>
      <c r="M3" s="250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8"/>
      <c r="AE3" s="8"/>
    </row>
    <row r="4" spans="1:33" ht="22.25" customHeight="1">
      <c r="A4" s="228"/>
      <c r="B4" s="228"/>
      <c r="C4" s="228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8"/>
      <c r="AE4" s="8"/>
    </row>
    <row r="5" spans="1:33" ht="22.25" customHeight="1">
      <c r="A5" s="230" t="s">
        <v>1</v>
      </c>
      <c r="B5" s="231"/>
      <c r="C5" s="231"/>
      <c r="D5" s="228" t="s">
        <v>9</v>
      </c>
      <c r="E5" s="228"/>
      <c r="F5" s="228"/>
      <c r="G5" s="228"/>
      <c r="H5" s="228"/>
      <c r="I5" s="228"/>
      <c r="J5" s="228"/>
      <c r="K5" s="228"/>
      <c r="L5" s="228"/>
      <c r="N5" s="251" t="str">
        <f>組合せ!L18</f>
        <v>小瀬球技場
西面【午後】
（中道セレソン）</v>
      </c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8"/>
      <c r="AE5" s="8"/>
    </row>
    <row r="6" spans="1:33" ht="22.25" customHeight="1">
      <c r="A6" s="232"/>
      <c r="B6" s="232"/>
      <c r="C6" s="232"/>
      <c r="D6" s="233"/>
      <c r="E6" s="233"/>
      <c r="F6" s="233"/>
      <c r="G6" s="233"/>
      <c r="H6" s="233"/>
      <c r="I6" s="233"/>
      <c r="J6" s="233"/>
      <c r="K6" s="233"/>
      <c r="L6" s="233"/>
      <c r="M6" s="3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8"/>
      <c r="AE6" s="8"/>
    </row>
    <row r="7" spans="1:33" ht="22.25" customHeight="1">
      <c r="A7" s="144"/>
      <c r="B7" s="144" t="s">
        <v>37</v>
      </c>
      <c r="C7" s="144"/>
      <c r="D7" s="253" t="s">
        <v>38</v>
      </c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144" t="s">
        <v>39</v>
      </c>
      <c r="X7" s="144"/>
      <c r="Y7" s="144"/>
      <c r="Z7" s="144"/>
      <c r="AA7" s="144"/>
      <c r="AB7" s="144" t="s">
        <v>40</v>
      </c>
      <c r="AC7" s="144"/>
      <c r="AD7" s="144"/>
      <c r="AE7" s="8"/>
    </row>
    <row r="8" spans="1:33" ht="22.25" customHeight="1">
      <c r="A8" s="144"/>
      <c r="B8" s="144"/>
      <c r="C8" s="144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144"/>
      <c r="X8" s="144"/>
      <c r="Y8" s="144"/>
      <c r="Z8" s="144"/>
      <c r="AA8" s="144"/>
      <c r="AB8" s="144"/>
      <c r="AC8" s="144"/>
      <c r="AD8" s="144"/>
      <c r="AE8" s="8"/>
    </row>
    <row r="9" spans="1:33" ht="22.25" customHeight="1">
      <c r="A9" s="209">
        <v>1</v>
      </c>
      <c r="B9" s="242">
        <v>0.51388888888888895</v>
      </c>
      <c r="C9" s="243"/>
      <c r="D9" s="246" t="str">
        <f>AF13</f>
        <v>羽黒SSS</v>
      </c>
      <c r="E9" s="247"/>
      <c r="F9" s="247"/>
      <c r="G9" s="247"/>
      <c r="H9" s="175"/>
      <c r="I9" s="216">
        <f>IF(L9:L10="","",(L9+L10))</f>
        <v>1</v>
      </c>
      <c r="J9" s="217"/>
      <c r="K9" s="236" t="s">
        <v>30</v>
      </c>
      <c r="L9" s="22">
        <v>1</v>
      </c>
      <c r="M9" s="22" t="s">
        <v>26</v>
      </c>
      <c r="N9" s="22">
        <v>1</v>
      </c>
      <c r="O9" s="236" t="s">
        <v>31</v>
      </c>
      <c r="P9" s="217">
        <f>IF(N9:N10="","",(N9+N10))</f>
        <v>4</v>
      </c>
      <c r="Q9" s="223"/>
      <c r="R9" s="238" t="str">
        <f>AF17</f>
        <v>大里SSS</v>
      </c>
      <c r="S9" s="239"/>
      <c r="T9" s="239"/>
      <c r="U9" s="239"/>
      <c r="V9" s="135"/>
      <c r="W9" s="151" t="str">
        <f>AF11</f>
        <v>プレジール敷島</v>
      </c>
      <c r="X9" s="152"/>
      <c r="Y9" s="152"/>
      <c r="Z9" s="152"/>
      <c r="AA9" s="153"/>
      <c r="AB9" s="164" t="str">
        <f>AF15</f>
        <v>中道セレソン</v>
      </c>
      <c r="AC9" s="164"/>
      <c r="AD9" s="164"/>
      <c r="AE9" s="240">
        <v>1</v>
      </c>
      <c r="AF9" s="241" t="str">
        <f>組合せ!I18</f>
        <v>石和SSS</v>
      </c>
      <c r="AG9" s="241"/>
    </row>
    <row r="10" spans="1:33" ht="22.25" customHeight="1">
      <c r="A10" s="210"/>
      <c r="B10" s="244"/>
      <c r="C10" s="245"/>
      <c r="D10" s="248"/>
      <c r="E10" s="176"/>
      <c r="F10" s="176"/>
      <c r="G10" s="176"/>
      <c r="H10" s="177"/>
      <c r="I10" s="218"/>
      <c r="J10" s="146"/>
      <c r="K10" s="237"/>
      <c r="L10" s="23">
        <v>0</v>
      </c>
      <c r="M10" s="23" t="s">
        <v>26</v>
      </c>
      <c r="N10" s="23">
        <v>3</v>
      </c>
      <c r="O10" s="237"/>
      <c r="P10" s="146"/>
      <c r="Q10" s="224"/>
      <c r="R10" s="136"/>
      <c r="S10" s="179"/>
      <c r="T10" s="179"/>
      <c r="U10" s="179"/>
      <c r="V10" s="137"/>
      <c r="W10" s="154"/>
      <c r="X10" s="155"/>
      <c r="Y10" s="155"/>
      <c r="Z10" s="155"/>
      <c r="AA10" s="156"/>
      <c r="AB10" s="164"/>
      <c r="AC10" s="164"/>
      <c r="AD10" s="164"/>
      <c r="AE10" s="240"/>
      <c r="AF10" s="241"/>
      <c r="AG10" s="241"/>
    </row>
    <row r="11" spans="1:33" ht="22.25" customHeight="1">
      <c r="A11" s="209">
        <v>2</v>
      </c>
      <c r="B11" s="242">
        <v>0.54166666666666663</v>
      </c>
      <c r="C11" s="243"/>
      <c r="D11" s="246" t="str">
        <f>AF9</f>
        <v>石和SSS</v>
      </c>
      <c r="E11" s="247"/>
      <c r="F11" s="247"/>
      <c r="G11" s="247"/>
      <c r="H11" s="175"/>
      <c r="I11" s="216">
        <f t="shared" ref="I11" si="0">IF(L11:L12="","",(L11+L12))</f>
        <v>5</v>
      </c>
      <c r="J11" s="217"/>
      <c r="K11" s="236" t="s">
        <v>30</v>
      </c>
      <c r="L11" s="22">
        <v>2</v>
      </c>
      <c r="M11" s="22" t="s">
        <v>26</v>
      </c>
      <c r="N11" s="22">
        <v>1</v>
      </c>
      <c r="O11" s="236" t="s">
        <v>31</v>
      </c>
      <c r="P11" s="217">
        <f t="shared" ref="P11" si="1">IF(N11:N12="","",(N11+N12))</f>
        <v>1</v>
      </c>
      <c r="Q11" s="223"/>
      <c r="R11" s="238" t="str">
        <f>AF11</f>
        <v>プレジール敷島</v>
      </c>
      <c r="S11" s="239"/>
      <c r="T11" s="239"/>
      <c r="U11" s="239"/>
      <c r="V11" s="135"/>
      <c r="W11" s="151" t="str">
        <f>AF13</f>
        <v>羽黒SSS</v>
      </c>
      <c r="X11" s="152"/>
      <c r="Y11" s="152"/>
      <c r="Z11" s="152"/>
      <c r="AA11" s="153"/>
      <c r="AB11" s="164" t="str">
        <f>AF17</f>
        <v>大里SSS</v>
      </c>
      <c r="AC11" s="164"/>
      <c r="AD11" s="164"/>
      <c r="AE11" s="240">
        <v>2</v>
      </c>
      <c r="AF11" s="241" t="str">
        <f>組合せ!I19</f>
        <v>プレジール敷島</v>
      </c>
      <c r="AG11" s="241"/>
    </row>
    <row r="12" spans="1:33" ht="22.25" customHeight="1">
      <c r="A12" s="210"/>
      <c r="B12" s="244"/>
      <c r="C12" s="245"/>
      <c r="D12" s="248"/>
      <c r="E12" s="176"/>
      <c r="F12" s="176"/>
      <c r="G12" s="176"/>
      <c r="H12" s="177"/>
      <c r="I12" s="218"/>
      <c r="J12" s="146"/>
      <c r="K12" s="237"/>
      <c r="L12" s="23">
        <v>3</v>
      </c>
      <c r="M12" s="23" t="s">
        <v>26</v>
      </c>
      <c r="N12" s="23">
        <v>0</v>
      </c>
      <c r="O12" s="237"/>
      <c r="P12" s="146"/>
      <c r="Q12" s="224"/>
      <c r="R12" s="136"/>
      <c r="S12" s="179"/>
      <c r="T12" s="179"/>
      <c r="U12" s="179"/>
      <c r="V12" s="137"/>
      <c r="W12" s="154"/>
      <c r="X12" s="155"/>
      <c r="Y12" s="155"/>
      <c r="Z12" s="155"/>
      <c r="AA12" s="156"/>
      <c r="AB12" s="164"/>
      <c r="AC12" s="164"/>
      <c r="AD12" s="164"/>
      <c r="AE12" s="240"/>
      <c r="AF12" s="241"/>
      <c r="AG12" s="241"/>
    </row>
    <row r="13" spans="1:33" ht="22.25" customHeight="1">
      <c r="A13" s="209">
        <v>3</v>
      </c>
      <c r="B13" s="242">
        <v>0.56944444444444442</v>
      </c>
      <c r="C13" s="243"/>
      <c r="D13" s="246" t="str">
        <f>AF13</f>
        <v>羽黒SSS</v>
      </c>
      <c r="E13" s="247"/>
      <c r="F13" s="247"/>
      <c r="G13" s="247"/>
      <c r="H13" s="175"/>
      <c r="I13" s="216">
        <f t="shared" ref="I13" si="2">IF(L13:L14="","",(L13+L14))</f>
        <v>1</v>
      </c>
      <c r="J13" s="217"/>
      <c r="K13" s="236" t="s">
        <v>30</v>
      </c>
      <c r="L13" s="22">
        <v>0</v>
      </c>
      <c r="M13" s="22" t="s">
        <v>26</v>
      </c>
      <c r="N13" s="22">
        <v>2</v>
      </c>
      <c r="O13" s="236" t="s">
        <v>31</v>
      </c>
      <c r="P13" s="217">
        <f t="shared" ref="P13" si="3">IF(N13:N14="","",(N13+N14))</f>
        <v>5</v>
      </c>
      <c r="Q13" s="223"/>
      <c r="R13" s="238" t="str">
        <f>AF15</f>
        <v>中道セレソン</v>
      </c>
      <c r="S13" s="239"/>
      <c r="T13" s="239"/>
      <c r="U13" s="239"/>
      <c r="V13" s="135"/>
      <c r="W13" s="151" t="str">
        <f>AF9</f>
        <v>石和SSS</v>
      </c>
      <c r="X13" s="152"/>
      <c r="Y13" s="152"/>
      <c r="Z13" s="152"/>
      <c r="AA13" s="153"/>
      <c r="AB13" s="164" t="str">
        <f>AF11</f>
        <v>プレジール敷島</v>
      </c>
      <c r="AC13" s="164"/>
      <c r="AD13" s="164"/>
      <c r="AE13" s="240">
        <v>3</v>
      </c>
      <c r="AF13" s="241" t="str">
        <f>組合せ!I20</f>
        <v>羽黒SSS</v>
      </c>
      <c r="AG13" s="241"/>
    </row>
    <row r="14" spans="1:33" ht="22.25" customHeight="1">
      <c r="A14" s="210"/>
      <c r="B14" s="244"/>
      <c r="C14" s="245"/>
      <c r="D14" s="248"/>
      <c r="E14" s="176"/>
      <c r="F14" s="176"/>
      <c r="G14" s="176"/>
      <c r="H14" s="177"/>
      <c r="I14" s="218"/>
      <c r="J14" s="146"/>
      <c r="K14" s="237"/>
      <c r="L14" s="23">
        <v>1</v>
      </c>
      <c r="M14" s="23" t="s">
        <v>26</v>
      </c>
      <c r="N14" s="23">
        <v>3</v>
      </c>
      <c r="O14" s="237"/>
      <c r="P14" s="146"/>
      <c r="Q14" s="224"/>
      <c r="R14" s="136"/>
      <c r="S14" s="179"/>
      <c r="T14" s="179"/>
      <c r="U14" s="179"/>
      <c r="V14" s="137"/>
      <c r="W14" s="154"/>
      <c r="X14" s="155"/>
      <c r="Y14" s="155"/>
      <c r="Z14" s="155"/>
      <c r="AA14" s="156"/>
      <c r="AB14" s="164"/>
      <c r="AC14" s="164"/>
      <c r="AD14" s="164"/>
      <c r="AE14" s="240"/>
      <c r="AF14" s="241"/>
      <c r="AG14" s="241"/>
    </row>
    <row r="15" spans="1:33" ht="22.25" customHeight="1">
      <c r="A15" s="209">
        <v>4</v>
      </c>
      <c r="B15" s="242">
        <v>0.59722222222222221</v>
      </c>
      <c r="C15" s="243"/>
      <c r="D15" s="246" t="str">
        <f>AF9</f>
        <v>石和SSS</v>
      </c>
      <c r="E15" s="247"/>
      <c r="F15" s="247"/>
      <c r="G15" s="247"/>
      <c r="H15" s="175"/>
      <c r="I15" s="216">
        <f t="shared" ref="I15" si="4">IF(L15:L16="","",(L15+L16))</f>
        <v>2</v>
      </c>
      <c r="J15" s="217"/>
      <c r="K15" s="236" t="s">
        <v>30</v>
      </c>
      <c r="L15" s="24">
        <v>1</v>
      </c>
      <c r="M15" s="24" t="s">
        <v>26</v>
      </c>
      <c r="N15" s="24">
        <v>1</v>
      </c>
      <c r="O15" s="236" t="s">
        <v>31</v>
      </c>
      <c r="P15" s="217">
        <f t="shared" ref="P15" si="5">IF(N15:N16="","",(N15+N16))</f>
        <v>1</v>
      </c>
      <c r="Q15" s="223"/>
      <c r="R15" s="238" t="str">
        <f>AF17</f>
        <v>大里SSS</v>
      </c>
      <c r="S15" s="239"/>
      <c r="T15" s="239"/>
      <c r="U15" s="239"/>
      <c r="V15" s="135"/>
      <c r="W15" s="151" t="str">
        <f>AF15</f>
        <v>中道セレソン</v>
      </c>
      <c r="X15" s="152"/>
      <c r="Y15" s="152"/>
      <c r="Z15" s="152"/>
      <c r="AA15" s="153"/>
      <c r="AB15" s="164" t="str">
        <f>AF13</f>
        <v>羽黒SSS</v>
      </c>
      <c r="AC15" s="164"/>
      <c r="AD15" s="164"/>
      <c r="AE15" s="240">
        <v>4</v>
      </c>
      <c r="AF15" s="241" t="str">
        <f>組合せ!I21</f>
        <v>中道セレソン</v>
      </c>
      <c r="AG15" s="241"/>
    </row>
    <row r="16" spans="1:33" ht="22.25" customHeight="1">
      <c r="A16" s="210"/>
      <c r="B16" s="244"/>
      <c r="C16" s="245"/>
      <c r="D16" s="248"/>
      <c r="E16" s="176"/>
      <c r="F16" s="176"/>
      <c r="G16" s="176"/>
      <c r="H16" s="177"/>
      <c r="I16" s="218"/>
      <c r="J16" s="146"/>
      <c r="K16" s="237"/>
      <c r="L16" s="23">
        <v>1</v>
      </c>
      <c r="M16" s="23" t="s">
        <v>26</v>
      </c>
      <c r="N16" s="23">
        <v>0</v>
      </c>
      <c r="O16" s="237"/>
      <c r="P16" s="146"/>
      <c r="Q16" s="224"/>
      <c r="R16" s="136"/>
      <c r="S16" s="179"/>
      <c r="T16" s="179"/>
      <c r="U16" s="179"/>
      <c r="V16" s="137"/>
      <c r="W16" s="154"/>
      <c r="X16" s="155"/>
      <c r="Y16" s="155"/>
      <c r="Z16" s="155"/>
      <c r="AA16" s="156"/>
      <c r="AB16" s="164"/>
      <c r="AC16" s="164"/>
      <c r="AD16" s="164"/>
      <c r="AE16" s="240"/>
      <c r="AF16" s="241"/>
      <c r="AG16" s="241"/>
    </row>
    <row r="17" spans="1:33" ht="22.25" customHeight="1">
      <c r="A17" s="209">
        <v>5</v>
      </c>
      <c r="B17" s="242">
        <v>0.625</v>
      </c>
      <c r="C17" s="243"/>
      <c r="D17" s="246" t="str">
        <f>AF11</f>
        <v>プレジール敷島</v>
      </c>
      <c r="E17" s="247"/>
      <c r="F17" s="247"/>
      <c r="G17" s="247"/>
      <c r="H17" s="175"/>
      <c r="I17" s="216">
        <f t="shared" ref="I17" si="6">IF(L17:L18="","",(L17+L18))</f>
        <v>0</v>
      </c>
      <c r="J17" s="217"/>
      <c r="K17" s="236" t="s">
        <v>30</v>
      </c>
      <c r="L17" s="22">
        <v>0</v>
      </c>
      <c r="M17" s="22" t="s">
        <v>26</v>
      </c>
      <c r="N17" s="22">
        <v>1</v>
      </c>
      <c r="O17" s="236" t="s">
        <v>31</v>
      </c>
      <c r="P17" s="217">
        <f t="shared" ref="P17" si="7">IF(N17:N18="","",(N17+N18))</f>
        <v>5</v>
      </c>
      <c r="Q17" s="223"/>
      <c r="R17" s="238" t="str">
        <f>AF15</f>
        <v>中道セレソン</v>
      </c>
      <c r="S17" s="239"/>
      <c r="T17" s="239"/>
      <c r="U17" s="239"/>
      <c r="V17" s="135"/>
      <c r="W17" s="151" t="str">
        <f>AF17</f>
        <v>大里SSS</v>
      </c>
      <c r="X17" s="152"/>
      <c r="Y17" s="152"/>
      <c r="Z17" s="152"/>
      <c r="AA17" s="153"/>
      <c r="AB17" s="164" t="str">
        <f>AF9</f>
        <v>石和SSS</v>
      </c>
      <c r="AC17" s="164"/>
      <c r="AD17" s="164"/>
      <c r="AE17" s="240">
        <v>5</v>
      </c>
      <c r="AF17" s="241" t="str">
        <f>組合せ!I22</f>
        <v>大里SSS</v>
      </c>
      <c r="AG17" s="241"/>
    </row>
    <row r="18" spans="1:33" ht="22.25" customHeight="1">
      <c r="A18" s="210"/>
      <c r="B18" s="244"/>
      <c r="C18" s="245"/>
      <c r="D18" s="248"/>
      <c r="E18" s="176"/>
      <c r="F18" s="176"/>
      <c r="G18" s="176"/>
      <c r="H18" s="177"/>
      <c r="I18" s="218"/>
      <c r="J18" s="146"/>
      <c r="K18" s="237"/>
      <c r="L18" s="23">
        <v>0</v>
      </c>
      <c r="M18" s="23" t="s">
        <v>26</v>
      </c>
      <c r="N18" s="23">
        <v>4</v>
      </c>
      <c r="O18" s="237"/>
      <c r="P18" s="146"/>
      <c r="Q18" s="224"/>
      <c r="R18" s="136"/>
      <c r="S18" s="179"/>
      <c r="T18" s="179"/>
      <c r="U18" s="179"/>
      <c r="V18" s="137"/>
      <c r="W18" s="154"/>
      <c r="X18" s="155"/>
      <c r="Y18" s="155"/>
      <c r="Z18" s="155"/>
      <c r="AA18" s="156"/>
      <c r="AB18" s="164"/>
      <c r="AC18" s="164"/>
      <c r="AD18" s="164"/>
      <c r="AE18" s="240"/>
      <c r="AF18" s="241"/>
      <c r="AG18" s="241"/>
    </row>
    <row r="19" spans="1:33" ht="22.25" customHeight="1">
      <c r="A19" s="228" t="s">
        <v>43</v>
      </c>
      <c r="B19" s="228"/>
      <c r="C19" s="228"/>
      <c r="D19" s="261" t="s">
        <v>169</v>
      </c>
      <c r="E19" s="261"/>
      <c r="F19" s="261"/>
      <c r="G19" s="261"/>
      <c r="H19" s="261"/>
      <c r="I19" s="261"/>
      <c r="J19" s="261"/>
      <c r="K19" s="261"/>
      <c r="L19" s="261"/>
      <c r="M19" s="26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8"/>
      <c r="AE19" s="8"/>
    </row>
    <row r="20" spans="1:33" ht="22.25" customHeight="1">
      <c r="A20" s="228"/>
      <c r="B20" s="228"/>
      <c r="C20" s="228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8"/>
      <c r="AE20" s="8"/>
    </row>
    <row r="21" spans="1:33" ht="22.25" customHeight="1">
      <c r="A21" s="230" t="s">
        <v>1</v>
      </c>
      <c r="B21" s="231"/>
      <c r="C21" s="231"/>
      <c r="D21" s="261" t="s">
        <v>9</v>
      </c>
      <c r="E21" s="261"/>
      <c r="F21" s="261"/>
      <c r="G21" s="261"/>
      <c r="H21" s="261"/>
      <c r="I21" s="261"/>
      <c r="J21" s="261"/>
      <c r="K21" s="261"/>
      <c r="L21" s="261"/>
      <c r="M21" s="80"/>
      <c r="N21" s="265" t="str">
        <f>組合せ!M18</f>
        <v>9月15日（土 ）
小瀬補助
（羽黒SSS）</v>
      </c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8"/>
      <c r="AE21" s="8"/>
    </row>
    <row r="22" spans="1:33" ht="22.25" customHeight="1">
      <c r="A22" s="232"/>
      <c r="B22" s="232"/>
      <c r="C22" s="232"/>
      <c r="D22" s="264"/>
      <c r="E22" s="264"/>
      <c r="F22" s="264"/>
      <c r="G22" s="264"/>
      <c r="H22" s="264"/>
      <c r="I22" s="264"/>
      <c r="J22" s="264"/>
      <c r="K22" s="264"/>
      <c r="L22" s="264"/>
      <c r="M22" s="78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8"/>
      <c r="AE22" s="8"/>
    </row>
    <row r="23" spans="1:33" ht="22.25" customHeight="1">
      <c r="A23" s="209">
        <v>1</v>
      </c>
      <c r="B23" s="211">
        <v>0.5</v>
      </c>
      <c r="C23" s="212"/>
      <c r="D23" s="227" t="str">
        <f>AF15</f>
        <v>中道セレソン</v>
      </c>
      <c r="E23" s="227"/>
      <c r="F23" s="227"/>
      <c r="G23" s="227"/>
      <c r="H23" s="227"/>
      <c r="I23" s="216" t="str">
        <f t="shared" ref="I23" si="8">IF(L23:L24="","",(L23+L24))</f>
        <v/>
      </c>
      <c r="J23" s="217"/>
      <c r="K23" s="219" t="s">
        <v>30</v>
      </c>
      <c r="L23" s="33"/>
      <c r="M23" s="22" t="s">
        <v>26</v>
      </c>
      <c r="N23" s="33"/>
      <c r="O23" s="221" t="s">
        <v>31</v>
      </c>
      <c r="P23" s="217" t="str">
        <f t="shared" ref="P23" si="9">IF(N23:N24="","",(N23+N24))</f>
        <v/>
      </c>
      <c r="Q23" s="223"/>
      <c r="R23" s="226" t="str">
        <f>AF17</f>
        <v>大里SSS</v>
      </c>
      <c r="S23" s="226"/>
      <c r="T23" s="226"/>
      <c r="U23" s="226"/>
      <c r="V23" s="226"/>
      <c r="W23" s="151" t="str">
        <f>AF11</f>
        <v>プレジール敷島</v>
      </c>
      <c r="X23" s="152"/>
      <c r="Y23" s="152"/>
      <c r="Z23" s="152"/>
      <c r="AA23" s="153"/>
      <c r="AB23" s="164" t="str">
        <f>AF13</f>
        <v>羽黒SSS</v>
      </c>
      <c r="AC23" s="164"/>
      <c r="AD23" s="164"/>
      <c r="AE23" s="21"/>
    </row>
    <row r="24" spans="1:33" ht="22.25" customHeight="1">
      <c r="A24" s="210"/>
      <c r="B24" s="213"/>
      <c r="C24" s="214"/>
      <c r="D24" s="215"/>
      <c r="E24" s="215"/>
      <c r="F24" s="215"/>
      <c r="G24" s="215"/>
      <c r="H24" s="215"/>
      <c r="I24" s="218"/>
      <c r="J24" s="146"/>
      <c r="K24" s="220"/>
      <c r="L24" s="34"/>
      <c r="M24" s="23" t="s">
        <v>26</v>
      </c>
      <c r="N24" s="34"/>
      <c r="O24" s="222"/>
      <c r="P24" s="146"/>
      <c r="Q24" s="224"/>
      <c r="R24" s="225"/>
      <c r="S24" s="225"/>
      <c r="T24" s="225"/>
      <c r="U24" s="225"/>
      <c r="V24" s="225"/>
      <c r="W24" s="154"/>
      <c r="X24" s="155"/>
      <c r="Y24" s="155"/>
      <c r="Z24" s="155"/>
      <c r="AA24" s="156"/>
      <c r="AB24" s="164"/>
      <c r="AC24" s="164"/>
      <c r="AD24" s="164"/>
      <c r="AE24" s="21"/>
    </row>
    <row r="25" spans="1:33" ht="22.25" customHeight="1">
      <c r="A25" s="209">
        <v>2</v>
      </c>
      <c r="B25" s="211">
        <v>0.52777777777777779</v>
      </c>
      <c r="C25" s="212"/>
      <c r="D25" s="215" t="str">
        <f>AF9</f>
        <v>石和SSS</v>
      </c>
      <c r="E25" s="215"/>
      <c r="F25" s="215"/>
      <c r="G25" s="215"/>
      <c r="H25" s="215"/>
      <c r="I25" s="216" t="str">
        <f t="shared" ref="I25" si="10">IF(L25:L26="","",(L25+L26))</f>
        <v/>
      </c>
      <c r="J25" s="217"/>
      <c r="K25" s="219" t="s">
        <v>30</v>
      </c>
      <c r="L25" s="33"/>
      <c r="M25" s="22" t="s">
        <v>26</v>
      </c>
      <c r="N25" s="33"/>
      <c r="O25" s="221" t="s">
        <v>31</v>
      </c>
      <c r="P25" s="217" t="str">
        <f t="shared" ref="P25" si="11">IF(N25:N26="","",(N25+N26))</f>
        <v/>
      </c>
      <c r="Q25" s="223"/>
      <c r="R25" s="225" t="str">
        <f>AF13</f>
        <v>羽黒SSS</v>
      </c>
      <c r="S25" s="225"/>
      <c r="T25" s="225"/>
      <c r="U25" s="225"/>
      <c r="V25" s="225"/>
      <c r="W25" s="151" t="str">
        <f>AF15</f>
        <v>中道セレソン</v>
      </c>
      <c r="X25" s="152"/>
      <c r="Y25" s="152"/>
      <c r="Z25" s="152"/>
      <c r="AA25" s="153"/>
      <c r="AB25" s="164" t="str">
        <f>AF17</f>
        <v>大里SSS</v>
      </c>
      <c r="AC25" s="164"/>
      <c r="AD25" s="164"/>
      <c r="AE25" s="21"/>
    </row>
    <row r="26" spans="1:33" ht="22.25" customHeight="1">
      <c r="A26" s="210"/>
      <c r="B26" s="213"/>
      <c r="C26" s="214"/>
      <c r="D26" s="215"/>
      <c r="E26" s="215"/>
      <c r="F26" s="215"/>
      <c r="G26" s="215"/>
      <c r="H26" s="215"/>
      <c r="I26" s="218"/>
      <c r="J26" s="146"/>
      <c r="K26" s="220"/>
      <c r="L26" s="34"/>
      <c r="M26" s="23" t="s">
        <v>26</v>
      </c>
      <c r="N26" s="34"/>
      <c r="O26" s="222"/>
      <c r="P26" s="146"/>
      <c r="Q26" s="224"/>
      <c r="R26" s="225"/>
      <c r="S26" s="225"/>
      <c r="T26" s="225"/>
      <c r="U26" s="225"/>
      <c r="V26" s="225"/>
      <c r="W26" s="154"/>
      <c r="X26" s="155"/>
      <c r="Y26" s="155"/>
      <c r="Z26" s="155"/>
      <c r="AA26" s="156"/>
      <c r="AB26" s="164"/>
      <c r="AC26" s="164"/>
      <c r="AD26" s="164"/>
      <c r="AE26" s="21"/>
    </row>
    <row r="27" spans="1:33" ht="22.25" customHeight="1">
      <c r="A27" s="209">
        <v>3</v>
      </c>
      <c r="B27" s="211">
        <v>0.55555555555555558</v>
      </c>
      <c r="C27" s="212"/>
      <c r="D27" s="215" t="str">
        <f>AF11</f>
        <v>プレジール敷島</v>
      </c>
      <c r="E27" s="215"/>
      <c r="F27" s="215"/>
      <c r="G27" s="215"/>
      <c r="H27" s="215"/>
      <c r="I27" s="216" t="str">
        <f t="shared" ref="I27" si="12">IF(L27:L28="","",(L27+L28))</f>
        <v/>
      </c>
      <c r="J27" s="217"/>
      <c r="K27" s="219" t="s">
        <v>30</v>
      </c>
      <c r="L27" s="33"/>
      <c r="M27" s="22" t="s">
        <v>26</v>
      </c>
      <c r="N27" s="33"/>
      <c r="O27" s="221" t="s">
        <v>31</v>
      </c>
      <c r="P27" s="217" t="str">
        <f t="shared" ref="P27" si="13">IF(N27:N28="","",(N27+N28))</f>
        <v/>
      </c>
      <c r="Q27" s="223"/>
      <c r="R27" s="225" t="str">
        <f>AF17</f>
        <v>大里SSS</v>
      </c>
      <c r="S27" s="225"/>
      <c r="T27" s="225"/>
      <c r="U27" s="225"/>
      <c r="V27" s="225"/>
      <c r="W27" s="151" t="str">
        <f>AF13</f>
        <v>羽黒SSS</v>
      </c>
      <c r="X27" s="152"/>
      <c r="Y27" s="152"/>
      <c r="Z27" s="152"/>
      <c r="AA27" s="153"/>
      <c r="AB27" s="164" t="str">
        <f>AF9</f>
        <v>石和SSS</v>
      </c>
      <c r="AC27" s="164"/>
      <c r="AD27" s="164"/>
      <c r="AE27" s="21"/>
    </row>
    <row r="28" spans="1:33" ht="22.25" customHeight="1">
      <c r="A28" s="210"/>
      <c r="B28" s="213"/>
      <c r="C28" s="214"/>
      <c r="D28" s="215"/>
      <c r="E28" s="215"/>
      <c r="F28" s="215"/>
      <c r="G28" s="215"/>
      <c r="H28" s="215"/>
      <c r="I28" s="218"/>
      <c r="J28" s="146"/>
      <c r="K28" s="220"/>
      <c r="L28" s="34"/>
      <c r="M28" s="23" t="s">
        <v>26</v>
      </c>
      <c r="N28" s="34"/>
      <c r="O28" s="222"/>
      <c r="P28" s="146"/>
      <c r="Q28" s="224"/>
      <c r="R28" s="225"/>
      <c r="S28" s="225"/>
      <c r="T28" s="225"/>
      <c r="U28" s="225"/>
      <c r="V28" s="225"/>
      <c r="W28" s="154"/>
      <c r="X28" s="155"/>
      <c r="Y28" s="155"/>
      <c r="Z28" s="155"/>
      <c r="AA28" s="156"/>
      <c r="AB28" s="164"/>
      <c r="AC28" s="164"/>
      <c r="AD28" s="164"/>
      <c r="AE28" s="21"/>
    </row>
    <row r="29" spans="1:33" ht="22.25" customHeight="1">
      <c r="A29" s="209">
        <v>4</v>
      </c>
      <c r="B29" s="211">
        <v>0.58333333333333337</v>
      </c>
      <c r="C29" s="212"/>
      <c r="D29" s="215" t="str">
        <f>AF9</f>
        <v>石和SSS</v>
      </c>
      <c r="E29" s="215"/>
      <c r="F29" s="215"/>
      <c r="G29" s="215"/>
      <c r="H29" s="215"/>
      <c r="I29" s="216" t="str">
        <f t="shared" ref="I29" si="14">IF(L29:L30="","",(L29+L30))</f>
        <v/>
      </c>
      <c r="J29" s="217"/>
      <c r="K29" s="219" t="s">
        <v>30</v>
      </c>
      <c r="L29" s="33"/>
      <c r="M29" s="22" t="s">
        <v>26</v>
      </c>
      <c r="N29" s="33"/>
      <c r="O29" s="221" t="s">
        <v>31</v>
      </c>
      <c r="P29" s="217" t="str">
        <f t="shared" ref="P29" si="15">IF(N29:N30="","",(N29+N30))</f>
        <v/>
      </c>
      <c r="Q29" s="223"/>
      <c r="R29" s="225" t="str">
        <f>AF15</f>
        <v>中道セレソン</v>
      </c>
      <c r="S29" s="225"/>
      <c r="T29" s="225"/>
      <c r="U29" s="225"/>
      <c r="V29" s="225"/>
      <c r="W29" s="151" t="str">
        <f>AF17</f>
        <v>大里SSS</v>
      </c>
      <c r="X29" s="152"/>
      <c r="Y29" s="152"/>
      <c r="Z29" s="152"/>
      <c r="AA29" s="153"/>
      <c r="AB29" s="164" t="str">
        <f>AF11</f>
        <v>プレジール敷島</v>
      </c>
      <c r="AC29" s="164"/>
      <c r="AD29" s="164"/>
      <c r="AE29" s="21"/>
    </row>
    <row r="30" spans="1:33" ht="22.25" customHeight="1">
      <c r="A30" s="210"/>
      <c r="B30" s="213"/>
      <c r="C30" s="214"/>
      <c r="D30" s="215"/>
      <c r="E30" s="215"/>
      <c r="F30" s="215"/>
      <c r="G30" s="215"/>
      <c r="H30" s="215"/>
      <c r="I30" s="218"/>
      <c r="J30" s="146"/>
      <c r="K30" s="220"/>
      <c r="L30" s="34"/>
      <c r="M30" s="23" t="s">
        <v>26</v>
      </c>
      <c r="N30" s="34"/>
      <c r="O30" s="222"/>
      <c r="P30" s="146"/>
      <c r="Q30" s="224"/>
      <c r="R30" s="225"/>
      <c r="S30" s="225"/>
      <c r="T30" s="225"/>
      <c r="U30" s="225"/>
      <c r="V30" s="225"/>
      <c r="W30" s="154"/>
      <c r="X30" s="155"/>
      <c r="Y30" s="155"/>
      <c r="Z30" s="155"/>
      <c r="AA30" s="156"/>
      <c r="AB30" s="164"/>
      <c r="AC30" s="164"/>
      <c r="AD30" s="164"/>
      <c r="AE30" s="21"/>
    </row>
    <row r="31" spans="1:33" ht="22.25" customHeight="1">
      <c r="A31" s="209">
        <v>5</v>
      </c>
      <c r="B31" s="211">
        <v>0.61111111111111105</v>
      </c>
      <c r="C31" s="212"/>
      <c r="D31" s="215" t="str">
        <f>AF11</f>
        <v>プレジール敷島</v>
      </c>
      <c r="E31" s="215"/>
      <c r="F31" s="215"/>
      <c r="G31" s="215"/>
      <c r="H31" s="215"/>
      <c r="I31" s="216" t="str">
        <f t="shared" ref="I31" si="16">IF(L31:L32="","",(L31+L32))</f>
        <v/>
      </c>
      <c r="J31" s="217"/>
      <c r="K31" s="219" t="s">
        <v>30</v>
      </c>
      <c r="L31" s="33"/>
      <c r="M31" s="22" t="s">
        <v>26</v>
      </c>
      <c r="N31" s="33"/>
      <c r="O31" s="221" t="s">
        <v>31</v>
      </c>
      <c r="P31" s="217" t="str">
        <f t="shared" ref="P31" si="17">IF(N31:N32="","",(N31+N32))</f>
        <v/>
      </c>
      <c r="Q31" s="223"/>
      <c r="R31" s="225" t="str">
        <f>AF13</f>
        <v>羽黒SSS</v>
      </c>
      <c r="S31" s="225"/>
      <c r="T31" s="225"/>
      <c r="U31" s="225"/>
      <c r="V31" s="225"/>
      <c r="W31" s="151" t="str">
        <f>AF9</f>
        <v>石和SSS</v>
      </c>
      <c r="X31" s="152"/>
      <c r="Y31" s="152"/>
      <c r="Z31" s="152"/>
      <c r="AA31" s="153"/>
      <c r="AB31" s="164" t="str">
        <f>AF15</f>
        <v>中道セレソン</v>
      </c>
      <c r="AC31" s="164"/>
      <c r="AD31" s="164"/>
      <c r="AE31" s="21"/>
    </row>
    <row r="32" spans="1:33" ht="22.25" customHeight="1">
      <c r="A32" s="210"/>
      <c r="B32" s="213"/>
      <c r="C32" s="214"/>
      <c r="D32" s="215"/>
      <c r="E32" s="215"/>
      <c r="F32" s="215"/>
      <c r="G32" s="215"/>
      <c r="H32" s="215"/>
      <c r="I32" s="218"/>
      <c r="J32" s="146"/>
      <c r="K32" s="220"/>
      <c r="L32" s="34"/>
      <c r="M32" s="23" t="s">
        <v>26</v>
      </c>
      <c r="N32" s="34"/>
      <c r="O32" s="222"/>
      <c r="P32" s="146"/>
      <c r="Q32" s="224"/>
      <c r="R32" s="225"/>
      <c r="S32" s="225"/>
      <c r="T32" s="225"/>
      <c r="U32" s="225"/>
      <c r="V32" s="225"/>
      <c r="W32" s="154"/>
      <c r="X32" s="155"/>
      <c r="Y32" s="155"/>
      <c r="Z32" s="155"/>
      <c r="AA32" s="156"/>
      <c r="AB32" s="164"/>
      <c r="AC32" s="164"/>
      <c r="AD32" s="164"/>
      <c r="AE32" s="21"/>
    </row>
    <row r="34" spans="2:29" ht="14.25">
      <c r="B34" s="26"/>
      <c r="C34" s="18"/>
      <c r="D34" s="35"/>
      <c r="E34" s="35"/>
      <c r="F34" s="35"/>
      <c r="G34" s="35"/>
      <c r="H34" s="35"/>
      <c r="I34" s="36"/>
      <c r="J34" s="36"/>
      <c r="K34" s="37"/>
      <c r="L34" s="4"/>
      <c r="M34" s="25"/>
      <c r="N34" s="4"/>
      <c r="O34" s="26"/>
      <c r="P34" s="38"/>
      <c r="Q34" s="39"/>
      <c r="R34" s="40"/>
      <c r="S34" s="40"/>
      <c r="T34" s="40"/>
      <c r="U34" s="40"/>
      <c r="V34" s="40"/>
      <c r="W34" s="21"/>
      <c r="X34" s="21"/>
      <c r="Y34" s="21"/>
      <c r="Z34" s="21"/>
      <c r="AA34" s="21"/>
      <c r="AB34" s="21"/>
      <c r="AC34" s="21"/>
    </row>
    <row r="35" spans="2:29" ht="14.25">
      <c r="B35" s="26"/>
      <c r="C35" s="31"/>
      <c r="D35" s="29"/>
      <c r="E35" s="29"/>
      <c r="F35" s="29"/>
      <c r="G35" s="29"/>
      <c r="H35" s="29"/>
      <c r="K35" s="31"/>
      <c r="M35" s="32"/>
      <c r="O35" s="31"/>
      <c r="P35" s="30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41"/>
      <c r="AC35" s="41"/>
    </row>
    <row r="36" spans="2:29" ht="13.5" customHeight="1">
      <c r="B36" s="26"/>
      <c r="C36" s="27"/>
      <c r="D36" s="28"/>
      <c r="E36" s="29"/>
      <c r="F36" s="29"/>
      <c r="G36" s="29"/>
      <c r="H36" s="29"/>
      <c r="I36" s="30"/>
      <c r="K36" s="31"/>
      <c r="M36" s="32"/>
      <c r="O36" s="31"/>
      <c r="P36" s="30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</row>
    <row r="37" spans="2:29" ht="14.25">
      <c r="B37" s="26"/>
      <c r="C37" s="42"/>
      <c r="D37" s="43"/>
      <c r="E37" s="41"/>
      <c r="F37" s="41"/>
      <c r="G37" s="41"/>
      <c r="H37" s="41"/>
      <c r="I37" s="44"/>
      <c r="J37" s="45"/>
      <c r="K37" s="46"/>
      <c r="M37" s="32"/>
      <c r="O37" s="31"/>
      <c r="P37" s="47"/>
      <c r="Q37" s="48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</row>
    <row r="38" spans="2:29" ht="14.25">
      <c r="B38" s="26"/>
      <c r="C38" s="53"/>
      <c r="D38" s="41"/>
      <c r="E38" s="41"/>
      <c r="F38" s="41"/>
      <c r="G38" s="41"/>
      <c r="H38" s="41"/>
      <c r="I38" s="45"/>
      <c r="J38" s="45"/>
      <c r="K38" s="46"/>
      <c r="M38" s="32"/>
      <c r="O38" s="31"/>
      <c r="P38" s="47"/>
      <c r="Q38" s="48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</row>
    <row r="39" spans="2:29" ht="14.25">
      <c r="B39" s="26"/>
      <c r="C39" s="42"/>
      <c r="D39" s="43"/>
      <c r="E39" s="41"/>
      <c r="F39" s="41"/>
      <c r="G39" s="41"/>
      <c r="H39" s="41"/>
      <c r="I39" s="44"/>
      <c r="J39" s="45"/>
      <c r="K39" s="46"/>
      <c r="M39" s="32"/>
      <c r="O39" s="31"/>
      <c r="P39" s="47"/>
      <c r="Q39" s="48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</row>
    <row r="40" spans="2:29" ht="14.25">
      <c r="B40" s="26"/>
      <c r="C40" s="53"/>
      <c r="D40" s="41"/>
      <c r="E40" s="41"/>
      <c r="F40" s="41"/>
      <c r="G40" s="41"/>
      <c r="H40" s="41"/>
      <c r="I40" s="45"/>
      <c r="J40" s="45"/>
      <c r="K40" s="46"/>
      <c r="M40" s="32"/>
      <c r="O40" s="31"/>
      <c r="P40" s="47"/>
      <c r="Q40" s="48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</row>
  </sheetData>
  <mergeCells count="135">
    <mergeCell ref="A1:AD2"/>
    <mergeCell ref="A3:C4"/>
    <mergeCell ref="D3:M4"/>
    <mergeCell ref="N3:AC4"/>
    <mergeCell ref="A5:C6"/>
    <mergeCell ref="D5:G6"/>
    <mergeCell ref="H5:L6"/>
    <mergeCell ref="N5:AC6"/>
    <mergeCell ref="A7:A8"/>
    <mergeCell ref="B7:C8"/>
    <mergeCell ref="D7:V8"/>
    <mergeCell ref="W7:AA8"/>
    <mergeCell ref="AB7:AD8"/>
    <mergeCell ref="A9:A10"/>
    <mergeCell ref="B9:C10"/>
    <mergeCell ref="D9:H10"/>
    <mergeCell ref="I9:J10"/>
    <mergeCell ref="K9:K10"/>
    <mergeCell ref="AF9:AF10"/>
    <mergeCell ref="AG9:AG10"/>
    <mergeCell ref="A11:A12"/>
    <mergeCell ref="B11:C12"/>
    <mergeCell ref="D11:H12"/>
    <mergeCell ref="I11:J12"/>
    <mergeCell ref="K11:K12"/>
    <mergeCell ref="O11:O12"/>
    <mergeCell ref="P11:Q12"/>
    <mergeCell ref="R11:V12"/>
    <mergeCell ref="O9:O10"/>
    <mergeCell ref="P9:Q10"/>
    <mergeCell ref="R9:V10"/>
    <mergeCell ref="W9:AA10"/>
    <mergeCell ref="AB9:AD10"/>
    <mergeCell ref="AE9:AE10"/>
    <mergeCell ref="W11:AA12"/>
    <mergeCell ref="AB11:AD12"/>
    <mergeCell ref="AE11:AE12"/>
    <mergeCell ref="O13:O14"/>
    <mergeCell ref="P13:Q14"/>
    <mergeCell ref="R13:V14"/>
    <mergeCell ref="AF11:AF12"/>
    <mergeCell ref="AG11:AG12"/>
    <mergeCell ref="A13:A14"/>
    <mergeCell ref="B13:C14"/>
    <mergeCell ref="D13:H14"/>
    <mergeCell ref="I13:J14"/>
    <mergeCell ref="K13:K14"/>
    <mergeCell ref="AF13:AF14"/>
    <mergeCell ref="AG13:AG14"/>
    <mergeCell ref="W13:AA14"/>
    <mergeCell ref="AB13:AD14"/>
    <mergeCell ref="AE13:AE14"/>
    <mergeCell ref="W15:AA16"/>
    <mergeCell ref="AB15:AD16"/>
    <mergeCell ref="AE15:AE16"/>
    <mergeCell ref="AF15:AF16"/>
    <mergeCell ref="AG15:AG16"/>
    <mergeCell ref="A17:A18"/>
    <mergeCell ref="B17:C18"/>
    <mergeCell ref="D17:H18"/>
    <mergeCell ref="I17:J18"/>
    <mergeCell ref="K17:K18"/>
    <mergeCell ref="AF17:AF18"/>
    <mergeCell ref="AG17:AG18"/>
    <mergeCell ref="AE17:AE18"/>
    <mergeCell ref="A15:A16"/>
    <mergeCell ref="B15:C16"/>
    <mergeCell ref="D15:H16"/>
    <mergeCell ref="I15:J16"/>
    <mergeCell ref="K15:K16"/>
    <mergeCell ref="O15:O16"/>
    <mergeCell ref="P15:Q16"/>
    <mergeCell ref="R15:V16"/>
    <mergeCell ref="A19:C20"/>
    <mergeCell ref="D19:M20"/>
    <mergeCell ref="N19:AC20"/>
    <mergeCell ref="A21:C22"/>
    <mergeCell ref="D21:G22"/>
    <mergeCell ref="H21:L22"/>
    <mergeCell ref="N21:AC22"/>
    <mergeCell ref="O17:O18"/>
    <mergeCell ref="P17:Q18"/>
    <mergeCell ref="R17:V18"/>
    <mergeCell ref="W17:AA18"/>
    <mergeCell ref="AB17:AD18"/>
    <mergeCell ref="AB23:AD24"/>
    <mergeCell ref="A25:A26"/>
    <mergeCell ref="B25:C26"/>
    <mergeCell ref="D25:H26"/>
    <mergeCell ref="I25:J26"/>
    <mergeCell ref="K25:K26"/>
    <mergeCell ref="O25:O26"/>
    <mergeCell ref="A23:A24"/>
    <mergeCell ref="B23:C24"/>
    <mergeCell ref="D23:H24"/>
    <mergeCell ref="I23:J24"/>
    <mergeCell ref="K23:K24"/>
    <mergeCell ref="O23:O24"/>
    <mergeCell ref="P25:Q26"/>
    <mergeCell ref="R25:V26"/>
    <mergeCell ref="W25:AA26"/>
    <mergeCell ref="AB25:AD26"/>
    <mergeCell ref="I27:J28"/>
    <mergeCell ref="K27:K28"/>
    <mergeCell ref="O27:O28"/>
    <mergeCell ref="P27:Q28"/>
    <mergeCell ref="R27:V28"/>
    <mergeCell ref="W27:AA28"/>
    <mergeCell ref="P23:Q24"/>
    <mergeCell ref="R23:V24"/>
    <mergeCell ref="W23:AA24"/>
    <mergeCell ref="AB27:AD28"/>
    <mergeCell ref="A29:A30"/>
    <mergeCell ref="B29:C30"/>
    <mergeCell ref="D29:H30"/>
    <mergeCell ref="I29:J30"/>
    <mergeCell ref="K29:K30"/>
    <mergeCell ref="O29:O30"/>
    <mergeCell ref="P31:Q32"/>
    <mergeCell ref="R31:V32"/>
    <mergeCell ref="W31:AA32"/>
    <mergeCell ref="AB31:AD32"/>
    <mergeCell ref="P29:Q30"/>
    <mergeCell ref="R29:V30"/>
    <mergeCell ref="W29:AA30"/>
    <mergeCell ref="AB29:AD30"/>
    <mergeCell ref="A31:A32"/>
    <mergeCell ref="B31:C32"/>
    <mergeCell ref="D31:H32"/>
    <mergeCell ref="I31:J32"/>
    <mergeCell ref="K31:K32"/>
    <mergeCell ref="O31:O32"/>
    <mergeCell ref="A27:A28"/>
    <mergeCell ref="B27:C28"/>
    <mergeCell ref="D27:H28"/>
  </mergeCells>
  <phoneticPr fontId="1"/>
  <pageMargins left="0.59055118110236227" right="0.59055118110236227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zoomScaleNormal="100" workbookViewId="0">
      <selection activeCell="J25" sqref="J25"/>
    </sheetView>
  </sheetViews>
  <sheetFormatPr defaultRowHeight="12.75"/>
  <cols>
    <col min="2" max="2" width="14.1328125" bestFit="1" customWidth="1"/>
    <col min="6" max="6" width="12.6640625" customWidth="1"/>
  </cols>
  <sheetData>
    <row r="1" spans="1:7">
      <c r="C1" s="1" t="s">
        <v>120</v>
      </c>
      <c r="D1" s="1" t="s">
        <v>121</v>
      </c>
      <c r="E1" s="1" t="s">
        <v>122</v>
      </c>
      <c r="F1" s="1" t="s">
        <v>123</v>
      </c>
      <c r="G1" s="1"/>
    </row>
    <row r="2" spans="1:7">
      <c r="A2">
        <v>1</v>
      </c>
      <c r="B2" s="58" t="s">
        <v>61</v>
      </c>
      <c r="C2" s="64">
        <v>11</v>
      </c>
      <c r="D2" s="1"/>
      <c r="E2" s="1"/>
      <c r="F2" s="63" t="s">
        <v>129</v>
      </c>
      <c r="G2" s="1"/>
    </row>
    <row r="3" spans="1:7">
      <c r="A3">
        <v>2</v>
      </c>
      <c r="B3" s="58" t="s">
        <v>92</v>
      </c>
      <c r="C3" s="64">
        <v>7</v>
      </c>
      <c r="D3" s="1">
        <v>6</v>
      </c>
      <c r="E3" s="1"/>
      <c r="F3" s="1" t="s">
        <v>129</v>
      </c>
      <c r="G3" s="1"/>
    </row>
    <row r="4" spans="1:7">
      <c r="A4">
        <v>3</v>
      </c>
      <c r="B4" s="60" t="s">
        <v>76</v>
      </c>
      <c r="C4" s="64">
        <v>7</v>
      </c>
      <c r="D4" s="1">
        <v>4</v>
      </c>
      <c r="E4" s="1">
        <v>1</v>
      </c>
      <c r="F4" s="1" t="s">
        <v>129</v>
      </c>
      <c r="G4" s="1"/>
    </row>
    <row r="5" spans="1:7">
      <c r="A5">
        <v>4</v>
      </c>
      <c r="B5" s="60" t="s">
        <v>77</v>
      </c>
      <c r="C5" s="64">
        <v>11</v>
      </c>
      <c r="D5" s="1">
        <v>3</v>
      </c>
      <c r="E5" s="1"/>
      <c r="F5" s="63" t="s">
        <v>129</v>
      </c>
      <c r="G5" s="1"/>
    </row>
    <row r="6" spans="1:7">
      <c r="A6">
        <v>5</v>
      </c>
      <c r="B6" s="60" t="s">
        <v>78</v>
      </c>
      <c r="C6" s="64">
        <v>9</v>
      </c>
      <c r="D6" s="1">
        <v>6</v>
      </c>
      <c r="E6" s="1"/>
      <c r="F6" s="1" t="s">
        <v>129</v>
      </c>
      <c r="G6" s="1"/>
    </row>
    <row r="7" spans="1:7">
      <c r="A7">
        <v>6</v>
      </c>
      <c r="B7" s="60" t="s">
        <v>79</v>
      </c>
      <c r="C7" s="64">
        <v>7</v>
      </c>
      <c r="D7" s="1">
        <v>4</v>
      </c>
      <c r="E7" s="1"/>
      <c r="F7" s="1" t="s">
        <v>130</v>
      </c>
      <c r="G7" s="1"/>
    </row>
    <row r="8" spans="1:7">
      <c r="A8">
        <v>7</v>
      </c>
      <c r="B8" s="60" t="s">
        <v>94</v>
      </c>
      <c r="C8" s="64">
        <v>4</v>
      </c>
      <c r="D8" s="1">
        <v>11</v>
      </c>
      <c r="E8" s="1"/>
      <c r="F8" s="1" t="s">
        <v>130</v>
      </c>
      <c r="G8" s="1"/>
    </row>
    <row r="9" spans="1:7">
      <c r="A9">
        <v>8</v>
      </c>
      <c r="B9" s="60" t="s">
        <v>81</v>
      </c>
      <c r="C9" s="64">
        <v>7</v>
      </c>
      <c r="D9" s="1">
        <v>5</v>
      </c>
      <c r="E9" s="1">
        <v>2</v>
      </c>
      <c r="F9" s="1" t="s">
        <v>130</v>
      </c>
      <c r="G9" s="1"/>
    </row>
    <row r="10" spans="1:7">
      <c r="A10">
        <v>9</v>
      </c>
      <c r="B10" s="60" t="s">
        <v>82</v>
      </c>
      <c r="C10" s="64">
        <v>3</v>
      </c>
      <c r="D10" s="1">
        <v>5</v>
      </c>
      <c r="E10" s="1">
        <v>1</v>
      </c>
      <c r="F10" s="1" t="s">
        <v>130</v>
      </c>
      <c r="G10" s="1"/>
    </row>
    <row r="11" spans="1:7">
      <c r="A11">
        <v>10</v>
      </c>
      <c r="B11" s="60" t="s">
        <v>83</v>
      </c>
      <c r="C11" s="64">
        <v>9</v>
      </c>
      <c r="D11" s="1">
        <v>10</v>
      </c>
      <c r="E11" s="1"/>
      <c r="F11" s="1" t="s">
        <v>129</v>
      </c>
      <c r="G11" s="1"/>
    </row>
    <row r="12" spans="1:7">
      <c r="A12">
        <v>11</v>
      </c>
      <c r="B12" s="60" t="s">
        <v>84</v>
      </c>
      <c r="C12" s="64">
        <v>11</v>
      </c>
      <c r="D12" s="1">
        <v>4</v>
      </c>
      <c r="E12" s="1"/>
      <c r="F12" s="63" t="s">
        <v>129</v>
      </c>
      <c r="G12" s="1"/>
    </row>
    <row r="13" spans="1:7">
      <c r="A13">
        <v>12</v>
      </c>
      <c r="B13" s="60" t="s">
        <v>85</v>
      </c>
      <c r="C13" s="64">
        <v>11</v>
      </c>
      <c r="D13" s="1">
        <v>2</v>
      </c>
      <c r="E13" s="1">
        <v>2</v>
      </c>
      <c r="F13" s="63" t="s">
        <v>129</v>
      </c>
      <c r="G13" s="1"/>
    </row>
    <row r="14" spans="1:7">
      <c r="A14">
        <v>13</v>
      </c>
      <c r="B14" s="60" t="s">
        <v>86</v>
      </c>
      <c r="C14" s="64">
        <v>5</v>
      </c>
      <c r="D14" s="1">
        <v>7</v>
      </c>
      <c r="E14" s="1"/>
      <c r="F14" s="1" t="s">
        <v>130</v>
      </c>
      <c r="G14" s="1"/>
    </row>
    <row r="15" spans="1:7">
      <c r="A15">
        <v>14</v>
      </c>
      <c r="B15" s="57" t="s">
        <v>95</v>
      </c>
      <c r="C15" s="64">
        <v>10</v>
      </c>
      <c r="D15" s="1">
        <v>5</v>
      </c>
      <c r="E15" s="1"/>
      <c r="F15" s="63" t="s">
        <v>129</v>
      </c>
      <c r="G15" s="1"/>
    </row>
    <row r="16" spans="1:7">
      <c r="A16">
        <v>15</v>
      </c>
      <c r="B16" s="57" t="s">
        <v>90</v>
      </c>
      <c r="C16" s="64">
        <v>7</v>
      </c>
      <c r="D16" s="1">
        <v>10</v>
      </c>
      <c r="E16" s="1"/>
      <c r="F16" s="1" t="s">
        <v>130</v>
      </c>
      <c r="G16" s="1"/>
    </row>
    <row r="17" spans="1:7">
      <c r="A17">
        <v>16</v>
      </c>
      <c r="B17" s="57" t="s">
        <v>88</v>
      </c>
      <c r="C17" s="64">
        <v>6</v>
      </c>
      <c r="D17" s="1">
        <v>3</v>
      </c>
      <c r="E17" s="1"/>
      <c r="F17" s="1" t="s">
        <v>130</v>
      </c>
      <c r="G17" s="1"/>
    </row>
    <row r="18" spans="1:7">
      <c r="A18">
        <v>17</v>
      </c>
      <c r="B18" s="57" t="s">
        <v>89</v>
      </c>
      <c r="C18" s="64">
        <v>4</v>
      </c>
      <c r="D18" s="1">
        <v>8</v>
      </c>
      <c r="E18" s="1"/>
      <c r="F18" s="1" t="s">
        <v>130</v>
      </c>
      <c r="G18" s="1"/>
    </row>
    <row r="19" spans="1:7">
      <c r="A19">
        <v>18</v>
      </c>
      <c r="B19" s="57" t="s">
        <v>91</v>
      </c>
      <c r="C19" s="64">
        <v>11</v>
      </c>
      <c r="D19" s="1">
        <v>3</v>
      </c>
      <c r="E19" s="1">
        <v>1</v>
      </c>
      <c r="F19" s="1" t="s">
        <v>130</v>
      </c>
      <c r="G19" s="1"/>
    </row>
    <row r="20" spans="1:7">
      <c r="A20">
        <v>19</v>
      </c>
      <c r="B20" s="61" t="s">
        <v>57</v>
      </c>
      <c r="C20" s="64">
        <v>10</v>
      </c>
      <c r="D20" s="1">
        <v>2</v>
      </c>
      <c r="E20" s="1"/>
      <c r="F20" s="63" t="s">
        <v>129</v>
      </c>
      <c r="G20" s="1"/>
    </row>
    <row r="21" spans="1:7">
      <c r="A21">
        <v>20</v>
      </c>
      <c r="B21" s="61" t="s">
        <v>58</v>
      </c>
      <c r="C21" s="64">
        <v>15</v>
      </c>
      <c r="D21" s="1"/>
      <c r="E21" s="1"/>
      <c r="F21" s="63" t="s">
        <v>129</v>
      </c>
      <c r="G21" s="1"/>
    </row>
    <row r="22" spans="1:7">
      <c r="A22">
        <v>21</v>
      </c>
      <c r="B22" s="61" t="s">
        <v>99</v>
      </c>
      <c r="C22" s="64">
        <v>9</v>
      </c>
      <c r="D22" s="1">
        <v>1</v>
      </c>
      <c r="E22" s="1"/>
      <c r="F22" s="1" t="s">
        <v>129</v>
      </c>
      <c r="G22" s="1"/>
    </row>
    <row r="23" spans="1:7">
      <c r="A23">
        <v>22</v>
      </c>
      <c r="B23" s="61" t="s">
        <v>60</v>
      </c>
      <c r="C23" s="64">
        <v>7</v>
      </c>
      <c r="D23" s="1">
        <v>1</v>
      </c>
      <c r="E23" s="1">
        <v>2</v>
      </c>
      <c r="F23" s="1" t="s">
        <v>130</v>
      </c>
      <c r="G23" s="1"/>
    </row>
    <row r="24" spans="1:7">
      <c r="A24">
        <v>23</v>
      </c>
      <c r="B24" s="62" t="s">
        <v>100</v>
      </c>
      <c r="C24" s="64">
        <v>8</v>
      </c>
      <c r="D24" s="1">
        <v>4</v>
      </c>
      <c r="E24" s="1"/>
      <c r="F24" s="1" t="s">
        <v>129</v>
      </c>
      <c r="G24" s="1"/>
    </row>
    <row r="25" spans="1:7">
      <c r="A25">
        <v>24</v>
      </c>
      <c r="B25" s="62" t="s">
        <v>102</v>
      </c>
      <c r="C25" s="64">
        <v>14</v>
      </c>
      <c r="D25" s="1"/>
      <c r="E25" s="1"/>
      <c r="F25" s="63" t="s">
        <v>129</v>
      </c>
      <c r="G25" s="1"/>
    </row>
    <row r="26" spans="1:7">
      <c r="A26">
        <v>25</v>
      </c>
      <c r="B26" s="62" t="s">
        <v>101</v>
      </c>
      <c r="C26" s="64">
        <v>14</v>
      </c>
      <c r="D26" s="1"/>
      <c r="E26" s="1"/>
      <c r="F26" s="63" t="s">
        <v>129</v>
      </c>
      <c r="G26" s="1"/>
    </row>
    <row r="27" spans="1:7">
      <c r="A27">
        <v>26</v>
      </c>
      <c r="B27" s="62" t="s">
        <v>103</v>
      </c>
      <c r="C27" s="64">
        <v>13</v>
      </c>
      <c r="D27" s="1"/>
      <c r="E27" s="1"/>
      <c r="F27" s="1" t="s">
        <v>129</v>
      </c>
      <c r="G27" s="1"/>
    </row>
    <row r="28" spans="1:7">
      <c r="A28">
        <v>27</v>
      </c>
      <c r="B28" s="62" t="s">
        <v>54</v>
      </c>
      <c r="C28" s="64">
        <v>6</v>
      </c>
      <c r="D28" s="1">
        <v>3</v>
      </c>
      <c r="E28" s="1"/>
      <c r="F28" s="1" t="s">
        <v>130</v>
      </c>
      <c r="G28" s="1"/>
    </row>
    <row r="29" spans="1:7">
      <c r="A29">
        <v>28</v>
      </c>
      <c r="B29" s="59" t="s">
        <v>64</v>
      </c>
      <c r="C29" s="64">
        <v>9</v>
      </c>
      <c r="D29" s="1"/>
      <c r="E29" s="1"/>
      <c r="F29" s="1" t="s">
        <v>136</v>
      </c>
      <c r="G29" s="1"/>
    </row>
    <row r="30" spans="1:7">
      <c r="A30">
        <v>29</v>
      </c>
      <c r="B30" s="59" t="s">
        <v>65</v>
      </c>
      <c r="C30" s="64">
        <v>12</v>
      </c>
      <c r="D30" s="1"/>
      <c r="E30" s="1"/>
      <c r="F30" s="63" t="s">
        <v>129</v>
      </c>
      <c r="G30" s="1"/>
    </row>
    <row r="31" spans="1:7">
      <c r="A31">
        <v>30</v>
      </c>
      <c r="B31" s="59" t="s">
        <v>63</v>
      </c>
      <c r="C31" s="64">
        <v>11</v>
      </c>
      <c r="D31" s="1"/>
      <c r="E31" s="1"/>
      <c r="F31" s="63" t="s">
        <v>129</v>
      </c>
      <c r="G31" s="1"/>
    </row>
    <row r="32" spans="1:7">
      <c r="A32">
        <v>31</v>
      </c>
      <c r="B32" s="59" t="s">
        <v>66</v>
      </c>
      <c r="C32" s="64">
        <v>10</v>
      </c>
      <c r="D32" s="1"/>
      <c r="E32" s="1"/>
      <c r="F32" s="1" t="s">
        <v>129</v>
      </c>
      <c r="G32" s="1"/>
    </row>
    <row r="33" spans="1:8">
      <c r="A33">
        <v>32</v>
      </c>
      <c r="B33" s="59" t="s">
        <v>67</v>
      </c>
      <c r="C33" s="64">
        <v>5</v>
      </c>
      <c r="D33" s="1">
        <v>6</v>
      </c>
      <c r="E33" s="1">
        <v>2</v>
      </c>
      <c r="F33" s="1" t="s">
        <v>130</v>
      </c>
      <c r="G33" s="1"/>
    </row>
    <row r="34" spans="1:8">
      <c r="A34">
        <v>33</v>
      </c>
      <c r="B34" s="59" t="s">
        <v>68</v>
      </c>
      <c r="C34" s="64">
        <v>5</v>
      </c>
      <c r="D34" s="1">
        <v>4</v>
      </c>
      <c r="E34" s="1"/>
      <c r="F34" s="1" t="s">
        <v>130</v>
      </c>
      <c r="G34" s="1"/>
    </row>
    <row r="35" spans="1:8">
      <c r="A35">
        <v>34</v>
      </c>
      <c r="B35" s="59" t="s">
        <v>71</v>
      </c>
      <c r="C35" s="64">
        <v>4</v>
      </c>
      <c r="D35" s="1">
        <v>10</v>
      </c>
      <c r="E35" s="1"/>
      <c r="F35" s="1" t="s">
        <v>130</v>
      </c>
      <c r="G35" s="1"/>
    </row>
    <row r="36" spans="1:8">
      <c r="A36">
        <v>35</v>
      </c>
      <c r="B36" s="59" t="s">
        <v>70</v>
      </c>
      <c r="C36" s="64">
        <v>6</v>
      </c>
      <c r="D36" s="1">
        <v>4</v>
      </c>
      <c r="E36" s="1">
        <v>1</v>
      </c>
      <c r="F36" s="1" t="s">
        <v>130</v>
      </c>
      <c r="G36" s="1"/>
    </row>
    <row r="37" spans="1:8">
      <c r="A37">
        <v>36</v>
      </c>
      <c r="B37" s="59" t="s">
        <v>69</v>
      </c>
      <c r="C37" s="64">
        <v>3</v>
      </c>
      <c r="D37" s="1">
        <v>5</v>
      </c>
      <c r="E37" s="1">
        <v>1</v>
      </c>
      <c r="F37" s="1" t="s">
        <v>130</v>
      </c>
      <c r="G37" s="1"/>
    </row>
    <row r="38" spans="1:8">
      <c r="A38">
        <v>37</v>
      </c>
      <c r="B38" s="59" t="s">
        <v>75</v>
      </c>
      <c r="C38" s="64">
        <v>4</v>
      </c>
      <c r="D38" s="1">
        <v>6</v>
      </c>
      <c r="E38" s="1">
        <v>4</v>
      </c>
      <c r="F38" s="1" t="s">
        <v>130</v>
      </c>
      <c r="G38" s="1"/>
    </row>
    <row r="39" spans="1:8">
      <c r="A39">
        <v>38</v>
      </c>
      <c r="B39" s="59" t="s">
        <v>72</v>
      </c>
      <c r="C39" s="64">
        <v>4</v>
      </c>
      <c r="D39" s="1">
        <v>3</v>
      </c>
      <c r="E39" s="1">
        <v>1</v>
      </c>
      <c r="F39" s="1" t="s">
        <v>130</v>
      </c>
      <c r="G39" s="1"/>
    </row>
    <row r="40" spans="1:8">
      <c r="A40">
        <v>39</v>
      </c>
      <c r="B40" s="59" t="s">
        <v>73</v>
      </c>
      <c r="C40" s="64"/>
      <c r="D40" s="1">
        <v>16</v>
      </c>
      <c r="E40" s="1"/>
      <c r="F40" s="1" t="s">
        <v>130</v>
      </c>
      <c r="G40" s="1"/>
    </row>
    <row r="41" spans="1:8">
      <c r="A41">
        <v>40</v>
      </c>
      <c r="B41" s="59" t="s">
        <v>74</v>
      </c>
      <c r="C41" s="64">
        <v>6</v>
      </c>
      <c r="D41" s="1">
        <v>2</v>
      </c>
      <c r="E41" s="1">
        <v>1</v>
      </c>
      <c r="F41" s="1" t="s">
        <v>130</v>
      </c>
      <c r="G41" s="1"/>
    </row>
    <row r="42" spans="1:8">
      <c r="C42" s="1"/>
      <c r="D42" s="1"/>
      <c r="E42" s="1"/>
      <c r="F42" s="1">
        <f>COUNTIF(F2:F41,"A")</f>
        <v>20</v>
      </c>
      <c r="G42" s="1" t="s">
        <v>129</v>
      </c>
    </row>
    <row r="43" spans="1:8">
      <c r="C43" s="1"/>
      <c r="D43" s="1"/>
      <c r="E43" s="1"/>
      <c r="F43" s="1">
        <f>COUNTIF(F2:F41,"B")</f>
        <v>20</v>
      </c>
      <c r="G43" s="1" t="s">
        <v>130</v>
      </c>
    </row>
    <row r="44" spans="1:8">
      <c r="C44" s="1"/>
      <c r="D44" s="1"/>
      <c r="E44" s="1"/>
      <c r="F44" s="1"/>
      <c r="G44" s="1" t="s">
        <v>138</v>
      </c>
      <c r="H44">
        <f>SUM(C2:C41)</f>
        <v>315</v>
      </c>
    </row>
    <row r="45" spans="1:8">
      <c r="C45" s="1"/>
      <c r="D45" s="1"/>
      <c r="E45" s="1"/>
      <c r="F45" s="1"/>
      <c r="G45" s="1" t="s">
        <v>139</v>
      </c>
      <c r="H45">
        <f>SUM(D2:D41)</f>
        <v>163</v>
      </c>
    </row>
    <row r="46" spans="1:8">
      <c r="C46" s="1"/>
      <c r="D46" s="1"/>
      <c r="E46" s="1"/>
      <c r="F46" s="1"/>
      <c r="G46" s="1" t="s">
        <v>140</v>
      </c>
      <c r="H46">
        <f>SUM(E2:E41)</f>
        <v>19</v>
      </c>
    </row>
    <row r="47" spans="1:8">
      <c r="C47" s="1"/>
      <c r="D47" s="1"/>
      <c r="E47" s="1"/>
      <c r="F47" s="1"/>
      <c r="G47" s="1"/>
      <c r="H47">
        <f>SUM(H44:H46)</f>
        <v>497</v>
      </c>
    </row>
    <row r="48" spans="1:8">
      <c r="C48" s="1"/>
      <c r="D48" s="1"/>
      <c r="E48" s="1"/>
      <c r="F48" s="1"/>
      <c r="G48" s="1"/>
    </row>
  </sheetData>
  <autoFilter ref="A1:F48">
    <sortState ref="A2:F48">
      <sortCondition ref="A1:A48"/>
    </sortState>
  </autoFilter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2"/>
  <sheetViews>
    <sheetView tabSelected="1" view="pageBreakPreview" zoomScale="65" zoomScaleNormal="78" zoomScaleSheetLayoutView="65" zoomScalePageLayoutView="78" workbookViewId="0">
      <selection activeCell="M13" sqref="M13:M17"/>
    </sheetView>
  </sheetViews>
  <sheetFormatPr defaultRowHeight="12.75"/>
  <cols>
    <col min="1" max="1" width="5.1328125" style="55" customWidth="1"/>
    <col min="2" max="2" width="18.1328125" style="55" customWidth="1"/>
    <col min="3" max="3" width="10.796875" style="63" hidden="1" customWidth="1"/>
    <col min="4" max="4" width="14.1328125" style="63" customWidth="1"/>
    <col min="5" max="5" width="10.796875" style="63" customWidth="1"/>
    <col min="6" max="7" width="14.53125" style="55" customWidth="1"/>
    <col min="8" max="8" width="5.1328125" style="55" customWidth="1"/>
    <col min="9" max="9" width="18.19921875" style="55" customWidth="1"/>
    <col min="10" max="11" width="10.796875" style="55" customWidth="1"/>
    <col min="12" max="13" width="14.53125" style="55" customWidth="1"/>
    <col min="14" max="14" width="10.53125" style="55" customWidth="1"/>
    <col min="15" max="15" width="14.19921875" style="55" bestFit="1" customWidth="1"/>
    <col min="16" max="16384" width="9.06640625" style="55"/>
  </cols>
  <sheetData>
    <row r="1" spans="1:19" ht="32.35" customHeight="1">
      <c r="A1" s="56"/>
      <c r="B1" s="130" t="s">
        <v>13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9" ht="52.5" customHeight="1">
      <c r="B2" s="107" t="s">
        <v>0</v>
      </c>
      <c r="C2" s="108" t="s">
        <v>135</v>
      </c>
      <c r="D2" s="109" t="s">
        <v>1</v>
      </c>
      <c r="E2" s="109" t="s">
        <v>12</v>
      </c>
      <c r="F2" s="110" t="s">
        <v>126</v>
      </c>
      <c r="G2" s="110" t="s">
        <v>156</v>
      </c>
      <c r="H2" s="52"/>
      <c r="I2" s="107" t="s">
        <v>0</v>
      </c>
      <c r="J2" s="109" t="s">
        <v>1</v>
      </c>
      <c r="K2" s="109" t="s">
        <v>12</v>
      </c>
      <c r="L2" s="110" t="str">
        <f>F2</f>
        <v>1日目会場
6/23（土）</v>
      </c>
      <c r="M2" s="110" t="str">
        <f>G2</f>
        <v>2日目会場</v>
      </c>
      <c r="O2" s="52" t="s">
        <v>55</v>
      </c>
      <c r="P2" s="52" t="s">
        <v>56</v>
      </c>
    </row>
    <row r="3" spans="1:19" ht="21" customHeight="1">
      <c r="A3" s="55">
        <v>1</v>
      </c>
      <c r="B3" s="51" t="str">
        <f>INDEX(O3:O62,MATCH(A3,P3:P62,0))</f>
        <v>韮崎SC</v>
      </c>
      <c r="C3" s="51" t="s">
        <v>118</v>
      </c>
      <c r="D3" s="51" t="s">
        <v>2</v>
      </c>
      <c r="E3" s="51" t="s">
        <v>15</v>
      </c>
      <c r="F3" s="122" t="s">
        <v>150</v>
      </c>
      <c r="G3" s="122" t="s">
        <v>158</v>
      </c>
      <c r="H3" s="55">
        <v>21</v>
      </c>
      <c r="I3" s="51" t="str">
        <f>INDEX(O3:O62,MATCH(H3,P3:P62,0))</f>
        <v>浅川ジュニア</v>
      </c>
      <c r="J3" s="51" t="s">
        <v>6</v>
      </c>
      <c r="K3" s="51" t="s">
        <v>17</v>
      </c>
      <c r="L3" s="122" t="s">
        <v>152</v>
      </c>
      <c r="M3" s="125" t="s">
        <v>159</v>
      </c>
      <c r="N3" s="63" t="s">
        <v>129</v>
      </c>
      <c r="O3" s="56" t="s">
        <v>93</v>
      </c>
      <c r="P3" s="56">
        <v>1</v>
      </c>
      <c r="S3" s="51" t="s">
        <v>15</v>
      </c>
    </row>
    <row r="4" spans="1:19" ht="21" customHeight="1">
      <c r="A4" s="55">
        <v>2</v>
      </c>
      <c r="B4" s="51" t="str">
        <f>INDEX(O3:O62,MATCH(A4,P3:P62,0))</f>
        <v>JFC竜王</v>
      </c>
      <c r="C4" s="51" t="s">
        <v>118</v>
      </c>
      <c r="D4" s="51" t="s">
        <v>2</v>
      </c>
      <c r="E4" s="51" t="s">
        <v>16</v>
      </c>
      <c r="F4" s="123"/>
      <c r="G4" s="123"/>
      <c r="H4" s="55">
        <v>22</v>
      </c>
      <c r="I4" s="51" t="str">
        <f>INDEX(O3:O62,MATCH(H4,P3:P62,0))</f>
        <v>FCレックス</v>
      </c>
      <c r="J4" s="51" t="s">
        <v>6</v>
      </c>
      <c r="K4" s="51" t="s">
        <v>16</v>
      </c>
      <c r="L4" s="123"/>
      <c r="M4" s="126"/>
      <c r="N4" s="63" t="s">
        <v>129</v>
      </c>
      <c r="O4" s="56" t="s">
        <v>92</v>
      </c>
      <c r="P4" s="56">
        <v>11</v>
      </c>
      <c r="S4" s="51" t="s">
        <v>16</v>
      </c>
    </row>
    <row r="5" spans="1:19" ht="21" customHeight="1">
      <c r="A5" s="55">
        <v>3</v>
      </c>
      <c r="B5" s="51" t="str">
        <f>INDEX(O3:O62,MATCH(A5,P3:P62,0))</f>
        <v>増穂SC</v>
      </c>
      <c r="C5" s="51" t="s">
        <v>118</v>
      </c>
      <c r="D5" s="51" t="s">
        <v>2</v>
      </c>
      <c r="E5" s="51" t="s">
        <v>16</v>
      </c>
      <c r="F5" s="123"/>
      <c r="G5" s="123"/>
      <c r="H5" s="55">
        <v>23</v>
      </c>
      <c r="I5" s="51" t="str">
        <f>INDEX(O3:O62,MATCH(H5,P3:P62,0))</f>
        <v>JAAシエロ</v>
      </c>
      <c r="J5" s="51" t="s">
        <v>6</v>
      </c>
      <c r="K5" s="51" t="s">
        <v>16</v>
      </c>
      <c r="L5" s="123"/>
      <c r="M5" s="126"/>
      <c r="N5" s="63" t="s">
        <v>129</v>
      </c>
      <c r="O5" s="56" t="s">
        <v>76</v>
      </c>
      <c r="P5" s="56">
        <v>6</v>
      </c>
      <c r="S5" s="51" t="s">
        <v>14</v>
      </c>
    </row>
    <row r="6" spans="1:19" ht="21" customHeight="1">
      <c r="A6" s="55">
        <v>4</v>
      </c>
      <c r="B6" s="51" t="str">
        <f>INDEX(O3:O62,MATCH(A6,P3:P62,0))</f>
        <v>レドンドFC</v>
      </c>
      <c r="C6" s="51" t="s">
        <v>118</v>
      </c>
      <c r="D6" s="51" t="s">
        <v>2</v>
      </c>
      <c r="E6" s="51" t="s">
        <v>14</v>
      </c>
      <c r="F6" s="123"/>
      <c r="G6" s="123"/>
      <c r="H6" s="55">
        <v>24</v>
      </c>
      <c r="I6" s="51" t="str">
        <f>INDEX(O3:O62,MATCH(H6,P3:P62,0))</f>
        <v>FCジョカーレ</v>
      </c>
      <c r="J6" s="51" t="s">
        <v>6</v>
      </c>
      <c r="K6" s="51" t="s">
        <v>14</v>
      </c>
      <c r="L6" s="123"/>
      <c r="M6" s="126"/>
      <c r="N6" s="63" t="s">
        <v>129</v>
      </c>
      <c r="O6" s="56" t="s">
        <v>77</v>
      </c>
      <c r="P6" s="56">
        <v>12</v>
      </c>
      <c r="S6" s="51" t="s">
        <v>17</v>
      </c>
    </row>
    <row r="7" spans="1:19" ht="21" customHeight="1">
      <c r="A7" s="55">
        <v>5</v>
      </c>
      <c r="B7" s="51" t="str">
        <f>INDEX(O3:O62,MATCH(A7,P3:P62,0))</f>
        <v>VC富士吉田Jr</v>
      </c>
      <c r="C7" s="51" t="s">
        <v>118</v>
      </c>
      <c r="D7" s="51" t="s">
        <v>2</v>
      </c>
      <c r="E7" s="51" t="s">
        <v>19</v>
      </c>
      <c r="F7" s="124"/>
      <c r="G7" s="124"/>
      <c r="H7" s="55">
        <v>25</v>
      </c>
      <c r="I7" s="51" t="str">
        <f>INDEX(O3:O62,MATCH(H7,P3:P62,0))</f>
        <v>国母SS</v>
      </c>
      <c r="J7" s="51" t="s">
        <v>6</v>
      </c>
      <c r="K7" s="51" t="s">
        <v>14</v>
      </c>
      <c r="L7" s="124"/>
      <c r="M7" s="127"/>
      <c r="N7" s="63" t="s">
        <v>129</v>
      </c>
      <c r="O7" s="56" t="s">
        <v>78</v>
      </c>
      <c r="P7" s="56">
        <v>3</v>
      </c>
      <c r="S7" s="51" t="s">
        <v>18</v>
      </c>
    </row>
    <row r="8" spans="1:19" ht="21" customHeight="1">
      <c r="A8" s="55">
        <v>6</v>
      </c>
      <c r="B8" s="51" t="str">
        <f>INDEX(O3:O62,MATCH(A8,P3:P62,0))</f>
        <v>若草バイキング</v>
      </c>
      <c r="C8" s="51" t="s">
        <v>118</v>
      </c>
      <c r="D8" s="51" t="s">
        <v>3</v>
      </c>
      <c r="E8" s="51" t="s">
        <v>16</v>
      </c>
      <c r="F8" s="122" t="s">
        <v>151</v>
      </c>
      <c r="G8" s="122" t="s">
        <v>173</v>
      </c>
      <c r="H8" s="55">
        <v>26</v>
      </c>
      <c r="I8" s="51" t="str">
        <f>INDEX(O3:O62,MATCH(H8,P3:P62,0))</f>
        <v>山梨SSS</v>
      </c>
      <c r="J8" s="51" t="s">
        <v>7</v>
      </c>
      <c r="K8" s="51" t="s">
        <v>17</v>
      </c>
      <c r="L8" s="122" t="s">
        <v>153</v>
      </c>
      <c r="M8" s="122" t="s">
        <v>157</v>
      </c>
      <c r="N8" s="63" t="s">
        <v>130</v>
      </c>
      <c r="O8" s="56" t="s">
        <v>79</v>
      </c>
      <c r="P8" s="56">
        <v>32</v>
      </c>
      <c r="S8" s="51" t="s">
        <v>19</v>
      </c>
    </row>
    <row r="9" spans="1:19" ht="21" customHeight="1">
      <c r="A9" s="55">
        <v>7</v>
      </c>
      <c r="B9" s="51" t="str">
        <f>INDEX(O3:O62,MATCH(A9,P3:P62,0))</f>
        <v>FCテクニカル</v>
      </c>
      <c r="C9" s="51" t="s">
        <v>118</v>
      </c>
      <c r="D9" s="51" t="s">
        <v>3</v>
      </c>
      <c r="E9" s="51" t="s">
        <v>16</v>
      </c>
      <c r="F9" s="123"/>
      <c r="G9" s="123"/>
      <c r="H9" s="55">
        <v>27</v>
      </c>
      <c r="I9" s="51" t="str">
        <f>INDEX(O3:O62,MATCH(H9,P3:P62,0))</f>
        <v>竜北SSS</v>
      </c>
      <c r="J9" s="51" t="s">
        <v>7</v>
      </c>
      <c r="K9" s="51" t="s">
        <v>16</v>
      </c>
      <c r="L9" s="123"/>
      <c r="M9" s="123"/>
      <c r="N9" s="63" t="s">
        <v>130</v>
      </c>
      <c r="O9" s="56" t="s">
        <v>94</v>
      </c>
      <c r="P9" s="56">
        <v>23</v>
      </c>
    </row>
    <row r="10" spans="1:19" ht="21" customHeight="1">
      <c r="A10" s="55">
        <v>8</v>
      </c>
      <c r="B10" s="51" t="str">
        <f>INDEX(O3:O62,MATCH(A10,P3:P62,0))</f>
        <v>甲府西Jr</v>
      </c>
      <c r="C10" s="51" t="s">
        <v>118</v>
      </c>
      <c r="D10" s="51" t="s">
        <v>3</v>
      </c>
      <c r="E10" s="51" t="s">
        <v>14</v>
      </c>
      <c r="F10" s="123"/>
      <c r="G10" s="123"/>
      <c r="H10" s="55">
        <v>28</v>
      </c>
      <c r="I10" s="51" t="str">
        <f>INDEX(O3:O62,MATCH(H10,P3:P62,0))</f>
        <v>玉諸レッド</v>
      </c>
      <c r="J10" s="51" t="s">
        <v>7</v>
      </c>
      <c r="K10" s="51" t="s">
        <v>14</v>
      </c>
      <c r="L10" s="123"/>
      <c r="M10" s="123"/>
      <c r="N10" s="63" t="s">
        <v>130</v>
      </c>
      <c r="O10" s="56" t="s">
        <v>81</v>
      </c>
      <c r="P10" s="56">
        <v>27</v>
      </c>
    </row>
    <row r="11" spans="1:19" ht="21" customHeight="1">
      <c r="A11" s="55">
        <v>9</v>
      </c>
      <c r="B11" s="51" t="str">
        <f>INDEX(O3:O62,MATCH(A11,P3:P62,0))</f>
        <v>リヴィエールFC</v>
      </c>
      <c r="C11" s="51" t="s">
        <v>118</v>
      </c>
      <c r="D11" s="51" t="s">
        <v>3</v>
      </c>
      <c r="E11" s="51" t="s">
        <v>18</v>
      </c>
      <c r="F11" s="123"/>
      <c r="G11" s="123"/>
      <c r="H11" s="55">
        <v>29</v>
      </c>
      <c r="I11" s="51" t="str">
        <f>INDEX(O3:O62,MATCH(H11,P3:P62,0))</f>
        <v>山城SSS</v>
      </c>
      <c r="J11" s="51" t="s">
        <v>7</v>
      </c>
      <c r="K11" s="51" t="s">
        <v>14</v>
      </c>
      <c r="L11" s="123"/>
      <c r="M11" s="123"/>
      <c r="N11" s="63" t="s">
        <v>130</v>
      </c>
      <c r="O11" s="56" t="s">
        <v>82</v>
      </c>
      <c r="P11" s="56">
        <v>37</v>
      </c>
    </row>
    <row r="12" spans="1:19" ht="21" customHeight="1">
      <c r="A12" s="55">
        <v>10</v>
      </c>
      <c r="B12" s="51" t="str">
        <f>INDEX(O3:O62,MATCH(A12,P3:P62,0))</f>
        <v>スペリオール</v>
      </c>
      <c r="C12" s="51" t="s">
        <v>118</v>
      </c>
      <c r="D12" s="51" t="s">
        <v>3</v>
      </c>
      <c r="E12" s="51" t="s">
        <v>19</v>
      </c>
      <c r="F12" s="124"/>
      <c r="G12" s="124"/>
      <c r="H12" s="55">
        <v>30</v>
      </c>
      <c r="I12" s="51" t="str">
        <f>INDEX(O3:O62,MATCH(H12,P3:P62,0))</f>
        <v>都留VMC</v>
      </c>
      <c r="J12" s="51" t="s">
        <v>7</v>
      </c>
      <c r="K12" s="51" t="s">
        <v>18</v>
      </c>
      <c r="L12" s="124"/>
      <c r="M12" s="124"/>
      <c r="N12" s="63" t="s">
        <v>129</v>
      </c>
      <c r="O12" s="56" t="s">
        <v>83</v>
      </c>
      <c r="P12" s="56">
        <v>2</v>
      </c>
    </row>
    <row r="13" spans="1:19" ht="21" customHeight="1">
      <c r="A13" s="55">
        <v>11</v>
      </c>
      <c r="B13" s="51" t="str">
        <f>INDEX(O3:O62,MATCH(A13,P3:P62,0))</f>
        <v>北杜UFC</v>
      </c>
      <c r="C13" s="51" t="s">
        <v>2</v>
      </c>
      <c r="D13" s="51" t="s">
        <v>4</v>
      </c>
      <c r="E13" s="51" t="s">
        <v>15</v>
      </c>
      <c r="F13" s="122" t="s">
        <v>148</v>
      </c>
      <c r="G13" s="122" t="s">
        <v>171</v>
      </c>
      <c r="H13" s="55">
        <v>31</v>
      </c>
      <c r="I13" s="51" t="str">
        <f>INDEX(O3:O62,MATCH(H13,P3:P62,0))</f>
        <v>塩山SSS</v>
      </c>
      <c r="J13" s="51" t="s">
        <v>8</v>
      </c>
      <c r="K13" s="51" t="s">
        <v>17</v>
      </c>
      <c r="L13" s="122" t="s">
        <v>154</v>
      </c>
      <c r="M13" s="125" t="s">
        <v>161</v>
      </c>
      <c r="N13" s="63" t="s">
        <v>131</v>
      </c>
      <c r="O13" s="56" t="s">
        <v>84</v>
      </c>
      <c r="P13" s="56">
        <v>7</v>
      </c>
    </row>
    <row r="14" spans="1:19" ht="21" customHeight="1">
      <c r="A14" s="55">
        <v>12</v>
      </c>
      <c r="B14" s="51" t="str">
        <f>INDEX(O3:O62,MATCH(A14,P3:P62,0))</f>
        <v>玉穂SSS</v>
      </c>
      <c r="C14" s="51" t="s">
        <v>2</v>
      </c>
      <c r="D14" s="51" t="s">
        <v>4</v>
      </c>
      <c r="E14" s="51" t="s">
        <v>16</v>
      </c>
      <c r="F14" s="123"/>
      <c r="G14" s="128"/>
      <c r="H14" s="55">
        <v>32</v>
      </c>
      <c r="I14" s="51" t="str">
        <f>INDEX(O3:O62,MATCH(H14,P3:P62,0))</f>
        <v>双葉SSS</v>
      </c>
      <c r="J14" s="51" t="s">
        <v>8</v>
      </c>
      <c r="K14" s="51" t="s">
        <v>16</v>
      </c>
      <c r="L14" s="123"/>
      <c r="M14" s="126"/>
      <c r="N14" s="63" t="s">
        <v>129</v>
      </c>
      <c r="O14" s="56" t="s">
        <v>85</v>
      </c>
      <c r="P14" s="56">
        <v>16</v>
      </c>
    </row>
    <row r="15" spans="1:19" ht="21" customHeight="1">
      <c r="A15" s="55">
        <v>13</v>
      </c>
      <c r="B15" s="51" t="str">
        <f>INDEX(O3:O62,MATCH(A15,P3:P62,0))</f>
        <v>甲府東ジュニア</v>
      </c>
      <c r="C15" s="51" t="s">
        <v>2</v>
      </c>
      <c r="D15" s="51" t="s">
        <v>4</v>
      </c>
      <c r="E15" s="51" t="s">
        <v>14</v>
      </c>
      <c r="F15" s="123"/>
      <c r="G15" s="128"/>
      <c r="H15" s="55">
        <v>33</v>
      </c>
      <c r="I15" s="51" t="str">
        <f>INDEX(O3:O62,MATCH(H15,P3:P62,0))</f>
        <v>伊勢SSS</v>
      </c>
      <c r="J15" s="51" t="s">
        <v>8</v>
      </c>
      <c r="K15" s="51" t="s">
        <v>14</v>
      </c>
      <c r="L15" s="123"/>
      <c r="M15" s="126"/>
      <c r="N15" s="63" t="s">
        <v>132</v>
      </c>
      <c r="O15" s="56" t="s">
        <v>86</v>
      </c>
      <c r="P15" s="56">
        <v>22</v>
      </c>
    </row>
    <row r="16" spans="1:19" ht="21" customHeight="1">
      <c r="A16" s="55">
        <v>14</v>
      </c>
      <c r="B16" s="51" t="str">
        <f>INDEX(O3:O62,MATCH(A16,P3:P62,0))</f>
        <v>エスヴィエント</v>
      </c>
      <c r="C16" s="51" t="s">
        <v>2</v>
      </c>
      <c r="D16" s="51" t="s">
        <v>4</v>
      </c>
      <c r="E16" s="51" t="s">
        <v>18</v>
      </c>
      <c r="F16" s="123"/>
      <c r="G16" s="128"/>
      <c r="H16" s="55">
        <v>34</v>
      </c>
      <c r="I16" s="51" t="str">
        <f>INDEX(O3:O62,MATCH(H16,P3:P62,0))</f>
        <v>池田SSS</v>
      </c>
      <c r="J16" s="51" t="s">
        <v>8</v>
      </c>
      <c r="K16" s="51" t="s">
        <v>14</v>
      </c>
      <c r="L16" s="123"/>
      <c r="M16" s="126"/>
      <c r="N16" s="63" t="s">
        <v>129</v>
      </c>
      <c r="O16" s="56" t="s">
        <v>95</v>
      </c>
      <c r="P16" s="56">
        <v>19</v>
      </c>
    </row>
    <row r="17" spans="1:19" ht="21" customHeight="1">
      <c r="A17" s="55">
        <v>15</v>
      </c>
      <c r="B17" s="51" t="str">
        <f>INDEX(O3:O62,MATCH(A17,P3:P62,0))</f>
        <v>ラーゴ河口湖</v>
      </c>
      <c r="C17" s="51" t="s">
        <v>2</v>
      </c>
      <c r="D17" s="51" t="s">
        <v>4</v>
      </c>
      <c r="E17" s="51" t="s">
        <v>19</v>
      </c>
      <c r="F17" s="124"/>
      <c r="G17" s="129"/>
      <c r="H17" s="55">
        <v>35</v>
      </c>
      <c r="I17" s="51" t="str">
        <f>INDEX(O3:O62,MATCH(H17,P3:P62,0))</f>
        <v>Fantasista.FC</v>
      </c>
      <c r="J17" s="51" t="s">
        <v>8</v>
      </c>
      <c r="K17" s="51" t="s">
        <v>19</v>
      </c>
      <c r="L17" s="124"/>
      <c r="M17" s="127"/>
      <c r="N17" s="63" t="s">
        <v>130</v>
      </c>
      <c r="O17" s="56" t="s">
        <v>96</v>
      </c>
      <c r="P17" s="56">
        <v>26</v>
      </c>
    </row>
    <row r="18" spans="1:19" ht="21" customHeight="1">
      <c r="A18" s="55">
        <v>16</v>
      </c>
      <c r="B18" s="51" t="str">
        <f>INDEX(O3:O62,MATCH(A18,P3:P62,0))</f>
        <v>田富SSS</v>
      </c>
      <c r="C18" s="51" t="s">
        <v>118</v>
      </c>
      <c r="D18" s="51" t="s">
        <v>5</v>
      </c>
      <c r="E18" s="51" t="s">
        <v>16</v>
      </c>
      <c r="F18" s="122" t="s">
        <v>149</v>
      </c>
      <c r="G18" s="122" t="s">
        <v>172</v>
      </c>
      <c r="H18" s="55">
        <v>36</v>
      </c>
      <c r="I18" s="51" t="str">
        <f>INDEX(O3:O62,MATCH(H18,P3:P62,0))</f>
        <v>石和SSS</v>
      </c>
      <c r="J18" s="51" t="s">
        <v>9</v>
      </c>
      <c r="K18" s="51" t="s">
        <v>17</v>
      </c>
      <c r="L18" s="122" t="s">
        <v>155</v>
      </c>
      <c r="M18" s="122" t="s">
        <v>160</v>
      </c>
      <c r="N18" s="63" t="s">
        <v>130</v>
      </c>
      <c r="O18" s="56" t="s">
        <v>88</v>
      </c>
      <c r="P18" s="56">
        <v>21</v>
      </c>
    </row>
    <row r="19" spans="1:19" ht="21" customHeight="1">
      <c r="A19" s="55">
        <v>17</v>
      </c>
      <c r="B19" s="51" t="str">
        <f>INDEX(O3:O62,MATCH(A19,P3:P62,0))</f>
        <v>玉諸グリーン</v>
      </c>
      <c r="C19" s="51" t="s">
        <v>118</v>
      </c>
      <c r="D19" s="51" t="s">
        <v>5</v>
      </c>
      <c r="E19" s="51" t="s">
        <v>14</v>
      </c>
      <c r="F19" s="123"/>
      <c r="G19" s="128"/>
      <c r="H19" s="55">
        <v>37</v>
      </c>
      <c r="I19" s="51" t="str">
        <f>INDEX(O3:O62,MATCH(H19,P3:P62,0))</f>
        <v>プレジール敷島</v>
      </c>
      <c r="J19" s="51" t="s">
        <v>9</v>
      </c>
      <c r="K19" s="51" t="s">
        <v>16</v>
      </c>
      <c r="L19" s="123"/>
      <c r="M19" s="123"/>
      <c r="N19" s="63" t="s">
        <v>130</v>
      </c>
      <c r="O19" s="56" t="s">
        <v>97</v>
      </c>
      <c r="P19" s="56">
        <v>31</v>
      </c>
    </row>
    <row r="20" spans="1:19" ht="21" customHeight="1">
      <c r="A20" s="55">
        <v>18</v>
      </c>
      <c r="B20" s="51" t="str">
        <f>INDEX(O3:O62,MATCH(A20,P3:P62,0))</f>
        <v>FCヴァリエ都留</v>
      </c>
      <c r="C20" s="51" t="s">
        <v>118</v>
      </c>
      <c r="D20" s="51" t="s">
        <v>5</v>
      </c>
      <c r="E20" s="51" t="s">
        <v>18</v>
      </c>
      <c r="F20" s="123"/>
      <c r="G20" s="128"/>
      <c r="H20" s="55">
        <v>38</v>
      </c>
      <c r="I20" s="51" t="str">
        <f>INDEX(O3:O62,MATCH(H20,P3:P62,0))</f>
        <v>羽黒SSS</v>
      </c>
      <c r="J20" s="51" t="s">
        <v>9</v>
      </c>
      <c r="K20" s="51" t="s">
        <v>14</v>
      </c>
      <c r="L20" s="123"/>
      <c r="M20" s="123"/>
      <c r="N20" s="63" t="s">
        <v>133</v>
      </c>
      <c r="O20" s="56" t="s">
        <v>98</v>
      </c>
      <c r="P20" s="56">
        <v>36</v>
      </c>
    </row>
    <row r="21" spans="1:19" ht="21" customHeight="1">
      <c r="A21" s="55">
        <v>19</v>
      </c>
      <c r="B21" s="51" t="str">
        <f>INDEX(O3:O62,MATCH(A21,P3:P62,0))</f>
        <v>FC．SABIO</v>
      </c>
      <c r="C21" s="51" t="s">
        <v>118</v>
      </c>
      <c r="D21" s="51" t="s">
        <v>5</v>
      </c>
      <c r="E21" s="51" t="s">
        <v>17</v>
      </c>
      <c r="F21" s="123"/>
      <c r="G21" s="128"/>
      <c r="H21" s="55">
        <v>39</v>
      </c>
      <c r="I21" s="51" t="str">
        <f>INDEX(O3:O62,MATCH(H21,P3:P62,0))</f>
        <v>中道セレソン</v>
      </c>
      <c r="J21" s="51" t="s">
        <v>9</v>
      </c>
      <c r="K21" s="51" t="s">
        <v>14</v>
      </c>
      <c r="L21" s="123"/>
      <c r="M21" s="123"/>
      <c r="N21" s="63" t="s">
        <v>129</v>
      </c>
      <c r="O21" s="56" t="s">
        <v>57</v>
      </c>
      <c r="P21" s="56">
        <v>9</v>
      </c>
    </row>
    <row r="22" spans="1:19" ht="21" customHeight="1">
      <c r="A22" s="55">
        <v>20</v>
      </c>
      <c r="B22" s="51" t="str">
        <f>INDEX(O3:O62,MATCH(A22,P3:P62,0))</f>
        <v>VCひがしJr</v>
      </c>
      <c r="C22" s="51" t="s">
        <v>118</v>
      </c>
      <c r="D22" s="51" t="s">
        <v>5</v>
      </c>
      <c r="E22" s="51" t="s">
        <v>19</v>
      </c>
      <c r="F22" s="124"/>
      <c r="G22" s="129"/>
      <c r="H22" s="55">
        <v>40</v>
      </c>
      <c r="I22" s="51" t="str">
        <f>INDEX(O3:O62,MATCH(H22,P3:P62,0))</f>
        <v>大里SSS</v>
      </c>
      <c r="J22" s="51" t="s">
        <v>9</v>
      </c>
      <c r="K22" s="51" t="s">
        <v>14</v>
      </c>
      <c r="L22" s="124"/>
      <c r="M22" s="124"/>
      <c r="N22" s="63" t="s">
        <v>129</v>
      </c>
      <c r="O22" s="56" t="s">
        <v>58</v>
      </c>
      <c r="P22" s="56">
        <v>18</v>
      </c>
      <c r="S22" s="55" t="s">
        <v>119</v>
      </c>
    </row>
    <row r="23" spans="1:19" ht="18.850000000000001" customHeight="1">
      <c r="B23" s="106"/>
      <c r="C23" s="106"/>
      <c r="D23" s="106"/>
      <c r="E23" s="106"/>
      <c r="F23" s="67"/>
      <c r="G23" s="67"/>
      <c r="H23" s="56"/>
      <c r="I23" s="106"/>
      <c r="J23" s="106"/>
      <c r="K23" s="106"/>
      <c r="L23" s="120"/>
      <c r="M23" s="121"/>
      <c r="N23" s="63" t="s">
        <v>129</v>
      </c>
      <c r="O23" s="56" t="s">
        <v>99</v>
      </c>
      <c r="P23" s="56">
        <v>14</v>
      </c>
    </row>
    <row r="24" spans="1:19" ht="18.850000000000001" customHeight="1">
      <c r="B24" s="106" t="s">
        <v>42</v>
      </c>
      <c r="C24" s="131" t="s">
        <v>162</v>
      </c>
      <c r="D24" s="131" t="s">
        <v>162</v>
      </c>
      <c r="E24" s="120" t="s">
        <v>169</v>
      </c>
      <c r="F24" s="120"/>
      <c r="G24" s="65"/>
      <c r="H24" s="56"/>
      <c r="I24" s="106"/>
      <c r="J24" s="106"/>
      <c r="K24" s="106"/>
      <c r="L24" s="120"/>
      <c r="M24" s="121"/>
      <c r="N24" s="63" t="s">
        <v>130</v>
      </c>
      <c r="O24" s="56" t="s">
        <v>60</v>
      </c>
      <c r="P24" s="56">
        <v>30</v>
      </c>
    </row>
    <row r="25" spans="1:19" ht="18.850000000000001" customHeight="1">
      <c r="B25" s="106" t="s">
        <v>124</v>
      </c>
      <c r="C25" s="131" t="s">
        <v>163</v>
      </c>
      <c r="D25" s="131" t="s">
        <v>163</v>
      </c>
      <c r="E25" s="120" t="s">
        <v>164</v>
      </c>
      <c r="F25" s="120"/>
      <c r="G25" s="65"/>
      <c r="H25" s="56"/>
      <c r="I25" s="106"/>
      <c r="J25" s="106"/>
      <c r="K25" s="106"/>
      <c r="L25" s="120"/>
      <c r="M25" s="121"/>
      <c r="N25" s="63" t="s">
        <v>137</v>
      </c>
      <c r="O25" s="56" t="s">
        <v>100</v>
      </c>
      <c r="P25" s="56">
        <v>10</v>
      </c>
    </row>
    <row r="26" spans="1:19" ht="18.850000000000001" customHeight="1">
      <c r="B26" s="106" t="s">
        <v>125</v>
      </c>
      <c r="C26" s="131" t="s">
        <v>165</v>
      </c>
      <c r="D26" s="131" t="s">
        <v>165</v>
      </c>
      <c r="E26" s="120" t="s">
        <v>166</v>
      </c>
      <c r="F26" s="120"/>
      <c r="G26" s="65"/>
      <c r="H26" s="56"/>
      <c r="I26" s="106"/>
      <c r="J26" s="106"/>
      <c r="K26" s="106"/>
      <c r="L26" s="120"/>
      <c r="M26" s="121"/>
      <c r="N26" s="63" t="s">
        <v>129</v>
      </c>
      <c r="O26" s="56" t="s">
        <v>102</v>
      </c>
      <c r="P26" s="56">
        <v>20</v>
      </c>
    </row>
    <row r="27" spans="1:19" ht="18.850000000000001" customHeight="1">
      <c r="B27" s="106" t="s">
        <v>127</v>
      </c>
      <c r="C27" s="131" t="s">
        <v>167</v>
      </c>
      <c r="D27" s="131" t="s">
        <v>167</v>
      </c>
      <c r="E27" s="120"/>
      <c r="F27" s="120"/>
      <c r="G27" s="67"/>
      <c r="H27" s="56"/>
      <c r="I27" s="106"/>
      <c r="J27" s="106"/>
      <c r="K27" s="106"/>
      <c r="L27" s="120"/>
      <c r="M27" s="121"/>
      <c r="N27" s="63" t="s">
        <v>129</v>
      </c>
      <c r="O27" s="56" t="s">
        <v>101</v>
      </c>
      <c r="P27" s="56">
        <v>5</v>
      </c>
    </row>
    <row r="28" spans="1:19" ht="18.850000000000001" customHeight="1">
      <c r="A28" s="56"/>
      <c r="B28" s="106" t="s">
        <v>128</v>
      </c>
      <c r="C28" s="131" t="s">
        <v>168</v>
      </c>
      <c r="D28" s="131" t="s">
        <v>168</v>
      </c>
      <c r="E28" s="120"/>
      <c r="F28" s="120"/>
      <c r="G28" s="65"/>
      <c r="H28" s="105"/>
      <c r="I28" s="105"/>
      <c r="J28" s="105"/>
      <c r="K28" s="105"/>
      <c r="L28" s="105"/>
      <c r="M28" s="105"/>
      <c r="N28" s="63" t="s">
        <v>129</v>
      </c>
      <c r="O28" s="56" t="s">
        <v>103</v>
      </c>
      <c r="P28" s="56">
        <v>15</v>
      </c>
    </row>
    <row r="29" spans="1:19" ht="18.850000000000001" customHeight="1">
      <c r="A29" s="56"/>
      <c r="C29" s="106"/>
      <c r="E29" s="65"/>
      <c r="F29" s="65"/>
      <c r="G29" s="65"/>
      <c r="H29" s="105"/>
      <c r="I29" s="105"/>
      <c r="J29" s="105"/>
      <c r="K29" s="105"/>
      <c r="L29" s="105"/>
      <c r="M29" s="105"/>
      <c r="N29" s="63" t="s">
        <v>130</v>
      </c>
      <c r="O29" s="56" t="s">
        <v>104</v>
      </c>
      <c r="P29" s="56">
        <v>35</v>
      </c>
    </row>
    <row r="30" spans="1:19" ht="18.850000000000001" customHeight="1">
      <c r="A30" s="56"/>
      <c r="C30" s="106"/>
      <c r="E30" s="65"/>
      <c r="F30" s="65"/>
      <c r="G30" s="65"/>
      <c r="H30" s="105"/>
      <c r="I30" s="105"/>
      <c r="J30" s="105"/>
      <c r="K30" s="105"/>
      <c r="L30" s="105"/>
      <c r="M30" s="105"/>
      <c r="N30" s="63" t="s">
        <v>129</v>
      </c>
      <c r="O30" s="56" t="s">
        <v>105</v>
      </c>
      <c r="P30" s="56">
        <v>17</v>
      </c>
    </row>
    <row r="31" spans="1:19" ht="18.850000000000001" customHeight="1">
      <c r="A31" s="56"/>
      <c r="H31" s="105"/>
      <c r="I31" s="105"/>
      <c r="J31" s="105"/>
      <c r="K31" s="105"/>
      <c r="L31" s="105"/>
      <c r="M31" s="105"/>
      <c r="N31" s="63" t="s">
        <v>129</v>
      </c>
      <c r="O31" s="56" t="s">
        <v>106</v>
      </c>
      <c r="P31" s="56">
        <v>8</v>
      </c>
    </row>
    <row r="32" spans="1:19" ht="18.850000000000001" customHeight="1">
      <c r="A32" s="56"/>
      <c r="B32" s="106"/>
      <c r="C32" s="106"/>
      <c r="D32" s="106"/>
      <c r="E32" s="106"/>
      <c r="F32" s="65"/>
      <c r="G32" s="67"/>
      <c r="H32" s="105"/>
      <c r="I32" s="105"/>
      <c r="J32" s="105"/>
      <c r="K32" s="105"/>
      <c r="L32" s="105"/>
      <c r="M32" s="105"/>
      <c r="N32" s="63" t="s">
        <v>129</v>
      </c>
      <c r="O32" s="56" t="s">
        <v>107</v>
      </c>
      <c r="P32" s="56">
        <v>13</v>
      </c>
    </row>
    <row r="33" spans="1:16" ht="18.850000000000001" customHeight="1">
      <c r="A33" s="56"/>
      <c r="B33" s="106"/>
      <c r="C33" s="106"/>
      <c r="D33" s="106"/>
      <c r="E33" s="106"/>
      <c r="F33" s="121"/>
      <c r="G33" s="121"/>
      <c r="H33" s="105"/>
      <c r="I33" s="105"/>
      <c r="J33" s="105"/>
      <c r="K33" s="105"/>
      <c r="L33" s="105"/>
      <c r="M33" s="105"/>
      <c r="N33" s="63" t="s">
        <v>129</v>
      </c>
      <c r="O33" s="56" t="s">
        <v>108</v>
      </c>
      <c r="P33" s="56">
        <v>4</v>
      </c>
    </row>
    <row r="34" spans="1:16" ht="18.850000000000001" customHeight="1">
      <c r="A34" s="56"/>
      <c r="B34" s="106"/>
      <c r="C34" s="106"/>
      <c r="D34" s="106"/>
      <c r="E34" s="106"/>
      <c r="F34" s="120"/>
      <c r="G34" s="121"/>
      <c r="H34" s="105"/>
      <c r="I34" s="105"/>
      <c r="J34" s="105"/>
      <c r="K34" s="105"/>
      <c r="L34" s="105"/>
      <c r="M34" s="105"/>
      <c r="N34" s="63" t="s">
        <v>130</v>
      </c>
      <c r="O34" s="56" t="s">
        <v>109</v>
      </c>
      <c r="P34" s="56">
        <v>34</v>
      </c>
    </row>
    <row r="35" spans="1:16" ht="18.850000000000001" customHeight="1">
      <c r="A35" s="56"/>
      <c r="B35" s="106"/>
      <c r="C35" s="106"/>
      <c r="D35" s="106"/>
      <c r="E35" s="106"/>
      <c r="F35" s="120"/>
      <c r="G35" s="121"/>
      <c r="H35" s="105"/>
      <c r="I35" s="105"/>
      <c r="J35" s="105"/>
      <c r="K35" s="105"/>
      <c r="L35" s="105"/>
      <c r="M35" s="105"/>
      <c r="N35" s="63" t="s">
        <v>133</v>
      </c>
      <c r="O35" s="56" t="s">
        <v>110</v>
      </c>
      <c r="P35" s="56">
        <v>29</v>
      </c>
    </row>
    <row r="36" spans="1:16" ht="18.850000000000001" customHeight="1">
      <c r="A36" s="56"/>
      <c r="B36" s="106"/>
      <c r="C36" s="106"/>
      <c r="D36" s="106"/>
      <c r="E36" s="106"/>
      <c r="F36" s="120"/>
      <c r="G36" s="121"/>
      <c r="H36" s="105"/>
      <c r="I36" s="105"/>
      <c r="J36" s="105"/>
      <c r="K36" s="105"/>
      <c r="L36" s="105"/>
      <c r="M36" s="105"/>
      <c r="N36" s="63" t="s">
        <v>134</v>
      </c>
      <c r="O36" s="56" t="s">
        <v>111</v>
      </c>
      <c r="P36" s="56">
        <v>39</v>
      </c>
    </row>
    <row r="37" spans="1:16" ht="18.850000000000001" customHeight="1">
      <c r="A37" s="56"/>
      <c r="B37" s="106"/>
      <c r="C37" s="106"/>
      <c r="D37" s="106"/>
      <c r="E37" s="106"/>
      <c r="F37" s="120"/>
      <c r="G37" s="121"/>
      <c r="H37" s="105"/>
      <c r="I37" s="105"/>
      <c r="J37" s="105"/>
      <c r="K37" s="105"/>
      <c r="L37" s="105"/>
      <c r="M37" s="105"/>
      <c r="N37" s="63" t="s">
        <v>130</v>
      </c>
      <c r="O37" s="56" t="s">
        <v>113</v>
      </c>
      <c r="P37" s="56">
        <v>33</v>
      </c>
    </row>
    <row r="38" spans="1:16" ht="18.850000000000001" customHeight="1">
      <c r="A38" s="56"/>
      <c r="B38" s="106"/>
      <c r="C38" s="106"/>
      <c r="D38" s="106"/>
      <c r="E38" s="106"/>
      <c r="F38" s="121"/>
      <c r="G38" s="121"/>
      <c r="H38" s="105"/>
      <c r="I38" s="105"/>
      <c r="J38" s="105"/>
      <c r="K38" s="105"/>
      <c r="L38" s="105"/>
      <c r="M38" s="105"/>
      <c r="N38" s="63" t="s">
        <v>130</v>
      </c>
      <c r="O38" s="56" t="s">
        <v>112</v>
      </c>
      <c r="P38" s="56">
        <v>38</v>
      </c>
    </row>
    <row r="39" spans="1:16" ht="18.850000000000001" customHeight="1">
      <c r="A39" s="56"/>
      <c r="B39" s="106"/>
      <c r="C39" s="106"/>
      <c r="D39" s="106"/>
      <c r="E39" s="106"/>
      <c r="F39" s="120"/>
      <c r="G39" s="121"/>
      <c r="H39" s="105"/>
      <c r="I39" s="105"/>
      <c r="J39" s="105"/>
      <c r="K39" s="105"/>
      <c r="L39" s="105"/>
      <c r="M39" s="105"/>
      <c r="N39" s="63" t="s">
        <v>130</v>
      </c>
      <c r="O39" s="56" t="s">
        <v>114</v>
      </c>
      <c r="P39" s="56">
        <v>40</v>
      </c>
    </row>
    <row r="40" spans="1:16" ht="18.850000000000001" customHeight="1">
      <c r="A40" s="56"/>
      <c r="B40" s="106"/>
      <c r="C40" s="106"/>
      <c r="D40" s="106"/>
      <c r="E40" s="106"/>
      <c r="F40" s="120"/>
      <c r="G40" s="121"/>
      <c r="H40" s="105"/>
      <c r="I40" s="105"/>
      <c r="J40" s="105"/>
      <c r="K40" s="105"/>
      <c r="L40" s="105"/>
      <c r="M40" s="105"/>
      <c r="N40" s="63" t="s">
        <v>130</v>
      </c>
      <c r="O40" s="56" t="s">
        <v>115</v>
      </c>
      <c r="P40" s="56">
        <v>25</v>
      </c>
    </row>
    <row r="41" spans="1:16" ht="18.850000000000001" customHeight="1">
      <c r="A41" s="56"/>
      <c r="B41" s="106"/>
      <c r="C41" s="106"/>
      <c r="D41" s="106"/>
      <c r="E41" s="106"/>
      <c r="F41" s="120"/>
      <c r="G41" s="121"/>
      <c r="H41" s="105"/>
      <c r="I41" s="105"/>
      <c r="J41" s="105"/>
      <c r="K41" s="105"/>
      <c r="L41" s="105"/>
      <c r="M41" s="105"/>
      <c r="N41" s="63" t="s">
        <v>130</v>
      </c>
      <c r="O41" s="56" t="s">
        <v>116</v>
      </c>
      <c r="P41" s="56">
        <v>28</v>
      </c>
    </row>
    <row r="42" spans="1:16" ht="18.850000000000001" customHeight="1">
      <c r="A42" s="56"/>
      <c r="B42" s="106"/>
      <c r="C42" s="106"/>
      <c r="D42" s="106"/>
      <c r="E42" s="106"/>
      <c r="F42" s="120"/>
      <c r="G42" s="121"/>
      <c r="H42" s="105"/>
      <c r="I42" s="105"/>
      <c r="J42" s="105"/>
      <c r="K42" s="105"/>
      <c r="L42" s="105"/>
      <c r="M42" s="105"/>
      <c r="N42" s="63" t="s">
        <v>130</v>
      </c>
      <c r="O42" s="56" t="s">
        <v>117</v>
      </c>
      <c r="P42" s="56">
        <v>24</v>
      </c>
    </row>
    <row r="43" spans="1:16" ht="14.35" customHeight="1">
      <c r="A43" s="56"/>
      <c r="B43" s="106"/>
      <c r="C43" s="106"/>
      <c r="D43" s="106"/>
      <c r="E43" s="106"/>
      <c r="F43" s="120"/>
      <c r="G43" s="121"/>
      <c r="H43" s="105"/>
      <c r="I43" s="105"/>
      <c r="J43" s="105"/>
      <c r="K43" s="105"/>
      <c r="L43" s="105"/>
      <c r="M43" s="105"/>
      <c r="O43" s="56"/>
      <c r="P43" s="56"/>
    </row>
    <row r="44" spans="1:16" ht="14.35" customHeight="1">
      <c r="A44" s="56"/>
      <c r="B44" s="106"/>
      <c r="C44" s="106"/>
      <c r="D44" s="106"/>
      <c r="E44" s="106"/>
      <c r="F44" s="120"/>
      <c r="G44" s="121"/>
      <c r="H44" s="105"/>
      <c r="I44" s="105"/>
      <c r="J44" s="105"/>
      <c r="K44" s="105"/>
      <c r="L44" s="105"/>
      <c r="M44" s="105"/>
      <c r="O44" s="56"/>
      <c r="P44" s="56"/>
    </row>
    <row r="45" spans="1:16" ht="14.35" customHeight="1">
      <c r="A45" s="56"/>
      <c r="B45" s="106"/>
      <c r="C45" s="106"/>
      <c r="D45" s="106"/>
      <c r="E45" s="106"/>
      <c r="F45" s="120"/>
      <c r="G45" s="121"/>
      <c r="H45" s="105"/>
      <c r="I45" s="105"/>
      <c r="J45" s="105"/>
      <c r="K45" s="105"/>
      <c r="L45" s="105"/>
      <c r="M45" s="105"/>
      <c r="O45" s="56"/>
      <c r="P45" s="56"/>
    </row>
    <row r="46" spans="1:16" ht="14.35" customHeight="1">
      <c r="A46" s="56"/>
      <c r="B46" s="106"/>
      <c r="C46" s="106"/>
      <c r="D46" s="106"/>
      <c r="E46" s="106"/>
      <c r="F46" s="120"/>
      <c r="G46" s="121"/>
      <c r="H46" s="105"/>
      <c r="I46" s="105"/>
      <c r="J46" s="105"/>
      <c r="K46" s="105"/>
      <c r="L46" s="105"/>
      <c r="M46" s="105"/>
      <c r="O46" s="56"/>
      <c r="P46" s="56"/>
    </row>
    <row r="47" spans="1:16" ht="14.35" customHeight="1">
      <c r="A47" s="56"/>
      <c r="B47" s="106"/>
      <c r="C47" s="106"/>
      <c r="D47" s="106"/>
      <c r="E47" s="106"/>
      <c r="F47" s="120"/>
      <c r="G47" s="121"/>
      <c r="H47" s="105"/>
      <c r="I47" s="105"/>
      <c r="J47" s="105"/>
      <c r="K47" s="105"/>
      <c r="L47" s="105"/>
      <c r="M47" s="105"/>
      <c r="O47" s="56"/>
      <c r="P47" s="56"/>
    </row>
    <row r="48" spans="1:16" ht="14.35" customHeight="1">
      <c r="A48" s="56"/>
      <c r="B48" s="106"/>
      <c r="C48" s="106"/>
      <c r="D48" s="106"/>
      <c r="E48" s="106"/>
      <c r="F48" s="120"/>
      <c r="G48" s="121"/>
      <c r="H48" s="105"/>
      <c r="I48" s="105"/>
      <c r="J48" s="105"/>
      <c r="K48" s="105"/>
      <c r="L48" s="105"/>
      <c r="M48" s="105"/>
      <c r="O48" s="56"/>
      <c r="P48" s="56"/>
    </row>
    <row r="49" spans="1:16" ht="14.35" customHeight="1">
      <c r="A49" s="56"/>
      <c r="B49" s="106"/>
      <c r="C49" s="106"/>
      <c r="D49" s="106"/>
      <c r="E49" s="106"/>
      <c r="F49" s="120"/>
      <c r="G49" s="121"/>
      <c r="H49" s="105"/>
      <c r="I49" s="105"/>
      <c r="J49" s="105"/>
      <c r="K49" s="105"/>
      <c r="L49" s="105"/>
      <c r="M49" s="105"/>
      <c r="O49" s="56"/>
      <c r="P49" s="56"/>
    </row>
    <row r="50" spans="1:16" ht="14.35" customHeight="1">
      <c r="A50" s="56"/>
      <c r="B50" s="106"/>
      <c r="C50" s="106"/>
      <c r="D50" s="106"/>
      <c r="E50" s="106"/>
      <c r="F50" s="120"/>
      <c r="G50" s="121"/>
      <c r="H50" s="105"/>
      <c r="I50" s="105"/>
      <c r="J50" s="105"/>
      <c r="K50" s="105"/>
      <c r="L50" s="105"/>
      <c r="M50" s="105"/>
      <c r="O50" s="56"/>
      <c r="P50" s="56"/>
    </row>
    <row r="51" spans="1:16" ht="14.35" customHeight="1">
      <c r="A51" s="56"/>
      <c r="B51" s="106"/>
      <c r="C51" s="106"/>
      <c r="D51" s="106"/>
      <c r="E51" s="106"/>
      <c r="F51" s="120"/>
      <c r="G51" s="121"/>
      <c r="H51" s="105"/>
      <c r="I51" s="105"/>
      <c r="J51" s="105"/>
      <c r="K51" s="105"/>
      <c r="L51" s="105"/>
      <c r="M51" s="105"/>
      <c r="O51" s="56"/>
      <c r="P51" s="56"/>
    </row>
    <row r="52" spans="1:16" ht="14.35" customHeight="1">
      <c r="A52" s="56"/>
      <c r="B52" s="106"/>
      <c r="C52" s="106"/>
      <c r="D52" s="106"/>
      <c r="E52" s="106"/>
      <c r="F52" s="120"/>
      <c r="G52" s="121"/>
      <c r="H52" s="105"/>
      <c r="I52" s="105"/>
      <c r="J52" s="105"/>
      <c r="K52" s="105"/>
      <c r="L52" s="105"/>
      <c r="M52" s="105"/>
      <c r="O52" s="56"/>
      <c r="P52" s="56"/>
    </row>
    <row r="53" spans="1:16" ht="18.850000000000001" customHeight="1">
      <c r="A53" s="56">
        <v>51</v>
      </c>
      <c r="B53" s="106" t="e">
        <f>INDEX(O3:O62,MATCH(A53,P3:P62,0))</f>
        <v>#N/A</v>
      </c>
      <c r="C53" s="106"/>
      <c r="D53" s="106" t="s">
        <v>10</v>
      </c>
      <c r="E53" s="106"/>
      <c r="F53" s="120" t="s">
        <v>34</v>
      </c>
      <c r="G53" s="121" t="s">
        <v>47</v>
      </c>
      <c r="H53" s="105"/>
      <c r="I53" s="105"/>
      <c r="J53" s="105"/>
      <c r="K53" s="105"/>
      <c r="L53" s="105"/>
      <c r="M53" s="105"/>
      <c r="O53" s="56"/>
      <c r="P53" s="56"/>
    </row>
    <row r="54" spans="1:16" ht="18.850000000000001" customHeight="1">
      <c r="A54" s="56">
        <v>52</v>
      </c>
      <c r="B54" s="106" t="e">
        <f>INDEX(O3:O62,MATCH(A54,P3:P62,0))</f>
        <v>#N/A</v>
      </c>
      <c r="C54" s="106"/>
      <c r="D54" s="106" t="s">
        <v>10</v>
      </c>
      <c r="E54" s="106"/>
      <c r="F54" s="120"/>
      <c r="G54" s="121"/>
      <c r="H54" s="105"/>
      <c r="I54" s="105"/>
      <c r="J54" s="105"/>
      <c r="K54" s="105"/>
      <c r="L54" s="105"/>
      <c r="M54" s="105"/>
      <c r="O54" s="56"/>
      <c r="P54" s="56"/>
    </row>
    <row r="55" spans="1:16" ht="18.850000000000001" customHeight="1">
      <c r="A55" s="56">
        <v>53</v>
      </c>
      <c r="B55" s="106" t="e">
        <f>INDEX(O3:O62,MATCH(A55,P3:P62,0))</f>
        <v>#N/A</v>
      </c>
      <c r="C55" s="106"/>
      <c r="D55" s="106" t="s">
        <v>10</v>
      </c>
      <c r="E55" s="106"/>
      <c r="F55" s="120"/>
      <c r="G55" s="121"/>
      <c r="H55" s="105"/>
      <c r="I55" s="105"/>
      <c r="J55" s="105"/>
      <c r="K55" s="105"/>
      <c r="L55" s="105"/>
      <c r="M55" s="105"/>
      <c r="O55" s="56"/>
      <c r="P55" s="56"/>
    </row>
    <row r="56" spans="1:16" ht="18.850000000000001" customHeight="1">
      <c r="A56" s="56">
        <v>54</v>
      </c>
      <c r="B56" s="106" t="e">
        <f>INDEX(O3:O62,MATCH(A56,P3:P62,0))</f>
        <v>#N/A</v>
      </c>
      <c r="C56" s="106"/>
      <c r="D56" s="106" t="s">
        <v>10</v>
      </c>
      <c r="E56" s="106"/>
      <c r="F56" s="120"/>
      <c r="G56" s="121"/>
      <c r="H56" s="105"/>
      <c r="I56" s="105"/>
      <c r="J56" s="105"/>
      <c r="K56" s="105"/>
      <c r="L56" s="105"/>
      <c r="M56" s="105"/>
      <c r="O56" s="56"/>
      <c r="P56" s="56"/>
    </row>
    <row r="57" spans="1:16" ht="18.850000000000001" customHeight="1">
      <c r="A57" s="56">
        <v>55</v>
      </c>
      <c r="B57" s="106" t="e">
        <f>INDEX(O3:O62,MATCH(A57,P3:P62,0))</f>
        <v>#N/A</v>
      </c>
      <c r="C57" s="106"/>
      <c r="D57" s="106" t="s">
        <v>10</v>
      </c>
      <c r="E57" s="106"/>
      <c r="F57" s="120"/>
      <c r="G57" s="121"/>
      <c r="H57" s="105"/>
      <c r="I57" s="105"/>
      <c r="J57" s="105"/>
      <c r="K57" s="105"/>
      <c r="L57" s="105"/>
      <c r="M57" s="105"/>
      <c r="O57" s="56"/>
      <c r="P57" s="56"/>
    </row>
    <row r="58" spans="1:16" ht="18.850000000000001" customHeight="1">
      <c r="A58" s="56">
        <v>56</v>
      </c>
      <c r="B58" s="106" t="e">
        <f>INDEX(O3:O62,MATCH(A58,P3:P62,0))</f>
        <v>#N/A</v>
      </c>
      <c r="C58" s="106"/>
      <c r="D58" s="106" t="s">
        <v>11</v>
      </c>
      <c r="E58" s="106"/>
      <c r="F58" s="120" t="s">
        <v>35</v>
      </c>
      <c r="G58" s="121" t="s">
        <v>48</v>
      </c>
      <c r="H58" s="105"/>
      <c r="I58" s="105"/>
      <c r="J58" s="105"/>
      <c r="K58" s="105"/>
      <c r="L58" s="105"/>
      <c r="M58" s="105"/>
      <c r="O58" s="56"/>
      <c r="P58" s="56"/>
    </row>
    <row r="59" spans="1:16" ht="18.850000000000001" customHeight="1">
      <c r="A59" s="56">
        <v>57</v>
      </c>
      <c r="B59" s="106" t="e">
        <f>INDEX(O3:O62,MATCH(A59,P3:P62,0))</f>
        <v>#N/A</v>
      </c>
      <c r="C59" s="106"/>
      <c r="D59" s="106" t="s">
        <v>11</v>
      </c>
      <c r="E59" s="106"/>
      <c r="F59" s="120"/>
      <c r="G59" s="121"/>
      <c r="H59" s="105"/>
      <c r="I59" s="105"/>
      <c r="J59" s="105"/>
      <c r="K59" s="105"/>
      <c r="L59" s="105"/>
      <c r="M59" s="105"/>
      <c r="O59" s="56"/>
      <c r="P59" s="56"/>
    </row>
    <row r="60" spans="1:16" ht="18.850000000000001" customHeight="1">
      <c r="A60" s="56">
        <v>58</v>
      </c>
      <c r="B60" s="106" t="e">
        <f>INDEX(O3:O62,MATCH(A60,P3:P62,0))</f>
        <v>#N/A</v>
      </c>
      <c r="C60" s="106"/>
      <c r="D60" s="106" t="s">
        <v>11</v>
      </c>
      <c r="E60" s="106"/>
      <c r="F60" s="120"/>
      <c r="G60" s="121"/>
      <c r="H60" s="105"/>
      <c r="I60" s="105"/>
      <c r="J60" s="105"/>
      <c r="K60" s="105"/>
      <c r="L60" s="105"/>
      <c r="M60" s="105"/>
      <c r="O60" s="56"/>
      <c r="P60" s="56"/>
    </row>
    <row r="61" spans="1:16" ht="18.850000000000001" customHeight="1">
      <c r="A61" s="56">
        <v>59</v>
      </c>
      <c r="B61" s="106" t="e">
        <f>INDEX(O3:O62,MATCH(A61,P3:P62,0))</f>
        <v>#N/A</v>
      </c>
      <c r="C61" s="106"/>
      <c r="D61" s="106" t="s">
        <v>11</v>
      </c>
      <c r="E61" s="106"/>
      <c r="F61" s="120"/>
      <c r="G61" s="121"/>
      <c r="H61" s="105"/>
      <c r="I61" s="105"/>
      <c r="J61" s="105"/>
      <c r="K61" s="105"/>
      <c r="L61" s="105"/>
      <c r="M61" s="105"/>
      <c r="O61" s="56"/>
      <c r="P61" s="56"/>
    </row>
    <row r="62" spans="1:16" ht="18.850000000000001" customHeight="1">
      <c r="A62" s="56">
        <v>60</v>
      </c>
      <c r="B62" s="106" t="e">
        <f>INDEX(O3:O62,MATCH(A62,P3:P62,0))</f>
        <v>#N/A</v>
      </c>
      <c r="C62" s="106"/>
      <c r="D62" s="106" t="s">
        <v>11</v>
      </c>
      <c r="E62" s="106"/>
      <c r="F62" s="120"/>
      <c r="G62" s="121"/>
      <c r="H62" s="105"/>
      <c r="I62" s="105"/>
      <c r="J62" s="105"/>
      <c r="K62" s="105"/>
      <c r="L62" s="105"/>
      <c r="M62" s="105"/>
      <c r="O62" s="56"/>
      <c r="P62" s="56"/>
    </row>
  </sheetData>
  <mergeCells count="41">
    <mergeCell ref="F13:F17"/>
    <mergeCell ref="F18:F22"/>
    <mergeCell ref="F33:F37"/>
    <mergeCell ref="B1:M1"/>
    <mergeCell ref="G3:G7"/>
    <mergeCell ref="G8:G12"/>
    <mergeCell ref="F3:F7"/>
    <mergeCell ref="F8:F12"/>
    <mergeCell ref="C24:D24"/>
    <mergeCell ref="C25:D25"/>
    <mergeCell ref="C26:D26"/>
    <mergeCell ref="C27:D27"/>
    <mergeCell ref="C28:D28"/>
    <mergeCell ref="E24:F24"/>
    <mergeCell ref="E25:F25"/>
    <mergeCell ref="E26:F26"/>
    <mergeCell ref="G13:G17"/>
    <mergeCell ref="G18:G22"/>
    <mergeCell ref="L13:L17"/>
    <mergeCell ref="M13:M17"/>
    <mergeCell ref="L18:L22"/>
    <mergeCell ref="M18:M22"/>
    <mergeCell ref="M23:M27"/>
    <mergeCell ref="L3:L7"/>
    <mergeCell ref="M3:M7"/>
    <mergeCell ref="L8:L12"/>
    <mergeCell ref="M8:M12"/>
    <mergeCell ref="E27:F27"/>
    <mergeCell ref="E28:F28"/>
    <mergeCell ref="F58:F62"/>
    <mergeCell ref="F38:F42"/>
    <mergeCell ref="L23:L27"/>
    <mergeCell ref="G58:G62"/>
    <mergeCell ref="G33:G37"/>
    <mergeCell ref="G38:G42"/>
    <mergeCell ref="G43:G47"/>
    <mergeCell ref="G48:G52"/>
    <mergeCell ref="G53:G57"/>
    <mergeCell ref="F43:F47"/>
    <mergeCell ref="F48:F52"/>
    <mergeCell ref="F53:F57"/>
  </mergeCells>
  <phoneticPr fontId="1"/>
  <pageMargins left="0.70866141732283472" right="0.70866141732283472" top="0.74803149606299213" bottom="0.74803149606299213" header="0.31496062992125984" footer="0.31496062992125984"/>
  <pageSetup paperSize="9" scale="77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A3EDFF"/>
  </sheetPr>
  <dimension ref="A1:AB172"/>
  <sheetViews>
    <sheetView view="pageBreakPreview" topLeftCell="A13" zoomScale="74" zoomScaleNormal="75" zoomScaleSheetLayoutView="74" zoomScalePageLayoutView="77" workbookViewId="0">
      <selection activeCell="AP26" sqref="AP25:AP26"/>
    </sheetView>
  </sheetViews>
  <sheetFormatPr defaultColWidth="9" defaultRowHeight="12.75"/>
  <cols>
    <col min="1" max="1" width="3.1328125" style="5" customWidth="1"/>
    <col min="2" max="2" width="3" style="5" customWidth="1"/>
    <col min="3" max="3" width="8.265625" style="5" customWidth="1"/>
    <col min="4" max="18" width="2.46484375" style="5" customWidth="1"/>
    <col min="19" max="25" width="2.796875" style="5" customWidth="1"/>
    <col min="26" max="26" width="6.19921875" style="5" customWidth="1"/>
    <col min="27" max="27" width="6.59765625" style="5" customWidth="1"/>
    <col min="28" max="28" width="9.59765625" style="5" customWidth="1"/>
    <col min="29" max="37" width="2.59765625" style="5" customWidth="1"/>
    <col min="38" max="16384" width="9" style="5"/>
  </cols>
  <sheetData>
    <row r="1" spans="1:28" ht="34.5" customHeight="1">
      <c r="A1" s="145" t="str">
        <f>組合せ!D3</f>
        <v>A</v>
      </c>
      <c r="B1" s="145"/>
      <c r="C1" s="146" t="s">
        <v>32</v>
      </c>
      <c r="D1" s="146"/>
      <c r="E1" s="146"/>
      <c r="F1" s="146"/>
      <c r="G1" s="146" t="str">
        <f>組合せ!F3</f>
        <v>小瀬補助競技場
北面【午前】
（レドンドFC）</v>
      </c>
      <c r="H1" s="146"/>
      <c r="I1" s="146"/>
      <c r="J1" s="146"/>
      <c r="K1" s="146"/>
      <c r="L1" s="146"/>
      <c r="M1" s="146"/>
      <c r="N1" s="146"/>
      <c r="O1" s="146"/>
      <c r="P1" s="146" t="str">
        <f>組合せ!G3</f>
        <v>9月9日（日）
竜王南部公園
（ＪＦＣ竜王）</v>
      </c>
      <c r="Q1" s="146"/>
      <c r="R1" s="146"/>
      <c r="S1" s="146"/>
      <c r="T1" s="146"/>
      <c r="U1" s="146"/>
      <c r="V1" s="146"/>
      <c r="W1" s="146"/>
      <c r="X1" s="3"/>
      <c r="Y1" s="3"/>
      <c r="Z1" s="3"/>
      <c r="AA1" s="3"/>
      <c r="AB1" s="4"/>
    </row>
    <row r="2" spans="1:28" ht="17.100000000000001" customHeight="1">
      <c r="A2" s="6"/>
      <c r="B2" s="147" t="str">
        <f>A1</f>
        <v>A</v>
      </c>
      <c r="C2" s="148"/>
      <c r="D2" s="151" t="str">
        <f>B4</f>
        <v>韮崎SC</v>
      </c>
      <c r="E2" s="152"/>
      <c r="F2" s="153"/>
      <c r="G2" s="151" t="str">
        <f>B6</f>
        <v>JFC竜王</v>
      </c>
      <c r="H2" s="152"/>
      <c r="I2" s="153"/>
      <c r="J2" s="151" t="str">
        <f>B8</f>
        <v>増穂SC</v>
      </c>
      <c r="K2" s="152"/>
      <c r="L2" s="153"/>
      <c r="M2" s="151" t="str">
        <f>B10</f>
        <v>レドンドFC</v>
      </c>
      <c r="N2" s="152"/>
      <c r="O2" s="153"/>
      <c r="P2" s="151" t="str">
        <f>B12</f>
        <v>VC富士吉田Jr</v>
      </c>
      <c r="Q2" s="152"/>
      <c r="R2" s="152"/>
      <c r="S2" s="164" t="s">
        <v>20</v>
      </c>
      <c r="T2" s="164"/>
      <c r="U2" s="164"/>
      <c r="V2" s="144" t="s">
        <v>21</v>
      </c>
      <c r="W2" s="144"/>
      <c r="X2" s="144" t="s">
        <v>22</v>
      </c>
      <c r="Y2" s="144"/>
      <c r="Z2" s="7" t="s">
        <v>23</v>
      </c>
      <c r="AA2" s="159" t="s">
        <v>24</v>
      </c>
      <c r="AB2" s="8"/>
    </row>
    <row r="3" spans="1:28" ht="17.100000000000001" customHeight="1">
      <c r="A3" s="9"/>
      <c r="B3" s="149"/>
      <c r="C3" s="150"/>
      <c r="D3" s="154"/>
      <c r="E3" s="155"/>
      <c r="F3" s="156"/>
      <c r="G3" s="154"/>
      <c r="H3" s="155"/>
      <c r="I3" s="156"/>
      <c r="J3" s="154"/>
      <c r="K3" s="155"/>
      <c r="L3" s="156"/>
      <c r="M3" s="154"/>
      <c r="N3" s="155"/>
      <c r="O3" s="156"/>
      <c r="P3" s="154"/>
      <c r="Q3" s="155"/>
      <c r="R3" s="155"/>
      <c r="S3" s="164"/>
      <c r="T3" s="164"/>
      <c r="U3" s="164"/>
      <c r="V3" s="144"/>
      <c r="W3" s="144"/>
      <c r="X3" s="144"/>
      <c r="Y3" s="144"/>
      <c r="Z3" s="10" t="s">
        <v>25</v>
      </c>
      <c r="AA3" s="159"/>
      <c r="AB3" s="8"/>
    </row>
    <row r="4" spans="1:28" ht="17.100000000000001" customHeight="1">
      <c r="A4" s="132">
        <v>1</v>
      </c>
      <c r="B4" s="134" t="str">
        <f>組合せ!B3</f>
        <v>韮崎SC</v>
      </c>
      <c r="C4" s="135"/>
      <c r="D4" s="138"/>
      <c r="E4" s="139"/>
      <c r="F4" s="140"/>
      <c r="G4" s="11"/>
      <c r="H4" s="12" t="s">
        <v>26</v>
      </c>
      <c r="I4" s="12"/>
      <c r="J4" s="11"/>
      <c r="K4" s="12" t="s">
        <v>27</v>
      </c>
      <c r="L4" s="13"/>
      <c r="M4" s="12"/>
      <c r="N4" s="12" t="s">
        <v>26</v>
      </c>
      <c r="O4" s="12"/>
      <c r="P4" s="11"/>
      <c r="Q4" s="12" t="s">
        <v>26</v>
      </c>
      <c r="R4" s="13"/>
      <c r="S4" s="144"/>
      <c r="T4" s="144"/>
      <c r="U4" s="144"/>
      <c r="V4" s="144"/>
      <c r="W4" s="144"/>
      <c r="X4" s="144"/>
      <c r="Y4" s="144"/>
      <c r="Z4" s="157"/>
      <c r="AA4" s="159"/>
      <c r="AB4" s="160">
        <f>10000*S4+100*Z4+V4</f>
        <v>0</v>
      </c>
    </row>
    <row r="5" spans="1:28" ht="17.100000000000001" customHeight="1">
      <c r="A5" s="133"/>
      <c r="B5" s="136"/>
      <c r="C5" s="137"/>
      <c r="D5" s="141"/>
      <c r="E5" s="142"/>
      <c r="F5" s="143"/>
      <c r="G5" s="161" t="str">
        <f>IF(G4="","",IF(G4-I4&gt;0,"○",IF(G4-I4=0,"△","●")))</f>
        <v/>
      </c>
      <c r="H5" s="162"/>
      <c r="I5" s="163"/>
      <c r="J5" s="161" t="str">
        <f>IF(J4="","",IF(J4-L4&gt;0,"○",IF(J4-L4=0,"△","●")))</f>
        <v/>
      </c>
      <c r="K5" s="162"/>
      <c r="L5" s="163"/>
      <c r="M5" s="161" t="str">
        <f>IF(M4="","",IF(M4-O4&gt;0,"○",IF(M4-O4=0,"△","●")))</f>
        <v/>
      </c>
      <c r="N5" s="162"/>
      <c r="O5" s="163"/>
      <c r="P5" s="161" t="str">
        <f>IF(P4="","",IF(P4-R4&gt;0,"○",IF(P4-R4=0,"△","●")))</f>
        <v/>
      </c>
      <c r="Q5" s="162"/>
      <c r="R5" s="162"/>
      <c r="S5" s="144"/>
      <c r="T5" s="144"/>
      <c r="U5" s="144"/>
      <c r="V5" s="144"/>
      <c r="W5" s="144"/>
      <c r="X5" s="144"/>
      <c r="Y5" s="144"/>
      <c r="Z5" s="158"/>
      <c r="AA5" s="159"/>
      <c r="AB5" s="160"/>
    </row>
    <row r="6" spans="1:28" ht="17.100000000000001" customHeight="1">
      <c r="A6" s="144">
        <v>2</v>
      </c>
      <c r="B6" s="134" t="str">
        <f>組合せ!B4</f>
        <v>JFC竜王</v>
      </c>
      <c r="C6" s="168"/>
      <c r="D6" s="14" t="str">
        <f>IF(G5="","",I4)</f>
        <v/>
      </c>
      <c r="E6" s="15" t="s">
        <v>26</v>
      </c>
      <c r="F6" s="16" t="str">
        <f>IF(G5="","",G4)</f>
        <v/>
      </c>
      <c r="G6" s="138"/>
      <c r="H6" s="139"/>
      <c r="I6" s="140"/>
      <c r="J6" s="11"/>
      <c r="K6" s="12" t="s">
        <v>27</v>
      </c>
      <c r="L6" s="13"/>
      <c r="M6" s="12"/>
      <c r="N6" s="12" t="s">
        <v>27</v>
      </c>
      <c r="O6" s="12"/>
      <c r="P6" s="11"/>
      <c r="Q6" s="12" t="s">
        <v>27</v>
      </c>
      <c r="R6" s="13"/>
      <c r="S6" s="144"/>
      <c r="T6" s="144"/>
      <c r="U6" s="144"/>
      <c r="V6" s="144"/>
      <c r="W6" s="144"/>
      <c r="X6" s="144"/>
      <c r="Y6" s="144"/>
      <c r="Z6" s="157"/>
      <c r="AA6" s="159"/>
      <c r="AB6" s="160">
        <f t="shared" ref="AB6" si="0">10000*S6+100*Z6+V6</f>
        <v>0</v>
      </c>
    </row>
    <row r="7" spans="1:28" ht="17.100000000000001" customHeight="1">
      <c r="A7" s="144"/>
      <c r="B7" s="169"/>
      <c r="C7" s="170"/>
      <c r="D7" s="165" t="str">
        <f>IF(D6="","",IF(D6-F6&gt;0,"○",IF(D6-F6=0,"△","●")))</f>
        <v/>
      </c>
      <c r="E7" s="166"/>
      <c r="F7" s="167"/>
      <c r="G7" s="141"/>
      <c r="H7" s="142"/>
      <c r="I7" s="143"/>
      <c r="J7" s="161" t="str">
        <f>IF(J6="","",IF(J6-L6&gt;0,"○",IF(J6-L6=0,"△","●")))</f>
        <v/>
      </c>
      <c r="K7" s="162"/>
      <c r="L7" s="163"/>
      <c r="M7" s="161" t="str">
        <f>IF(M6="","",IF(M6-O6&gt;0,"○",IF(M6-O6=0,"△","●")))</f>
        <v/>
      </c>
      <c r="N7" s="162"/>
      <c r="O7" s="163"/>
      <c r="P7" s="161" t="str">
        <f>IF(P6="","",IF(P6-R6&gt;0,"○",IF(P6-R6=0,"△","●")))</f>
        <v/>
      </c>
      <c r="Q7" s="162"/>
      <c r="R7" s="162"/>
      <c r="S7" s="144"/>
      <c r="T7" s="144"/>
      <c r="U7" s="144"/>
      <c r="V7" s="144"/>
      <c r="W7" s="144"/>
      <c r="X7" s="144"/>
      <c r="Y7" s="144"/>
      <c r="Z7" s="158"/>
      <c r="AA7" s="159"/>
      <c r="AB7" s="160"/>
    </row>
    <row r="8" spans="1:28" ht="17.100000000000001" customHeight="1">
      <c r="A8" s="132">
        <v>3</v>
      </c>
      <c r="B8" s="134" t="str">
        <f>組合せ!B5</f>
        <v>増穂SC</v>
      </c>
      <c r="C8" s="168"/>
      <c r="D8" s="15" t="str">
        <f>IF(J5="","",L4)</f>
        <v/>
      </c>
      <c r="E8" s="15" t="s">
        <v>26</v>
      </c>
      <c r="F8" s="16" t="str">
        <f>IF(J5="","",J4)</f>
        <v/>
      </c>
      <c r="G8" s="15" t="str">
        <f>IF(J7="","",L6)</f>
        <v/>
      </c>
      <c r="H8" s="15" t="s">
        <v>26</v>
      </c>
      <c r="I8" s="16" t="str">
        <f>IF(J7="","",J6)</f>
        <v/>
      </c>
      <c r="J8" s="138"/>
      <c r="K8" s="139"/>
      <c r="L8" s="140"/>
      <c r="M8" s="11"/>
      <c r="N8" s="12" t="s">
        <v>27</v>
      </c>
      <c r="O8" s="13"/>
      <c r="P8" s="12"/>
      <c r="Q8" s="12" t="s">
        <v>27</v>
      </c>
      <c r="R8" s="12"/>
      <c r="S8" s="144"/>
      <c r="T8" s="144"/>
      <c r="U8" s="144"/>
      <c r="V8" s="144"/>
      <c r="W8" s="144"/>
      <c r="X8" s="144"/>
      <c r="Y8" s="144"/>
      <c r="Z8" s="157"/>
      <c r="AA8" s="159"/>
      <c r="AB8" s="160">
        <f t="shared" ref="AB8" si="1">10000*S8+100*Z8+V8</f>
        <v>0</v>
      </c>
    </row>
    <row r="9" spans="1:28" ht="17.100000000000001" customHeight="1">
      <c r="A9" s="133"/>
      <c r="B9" s="169"/>
      <c r="C9" s="170"/>
      <c r="D9" s="171" t="str">
        <f>IF(D8="","",IF(D8-F8&gt;0,"○",IF(D8-F8=0,"△","●")))</f>
        <v/>
      </c>
      <c r="E9" s="171"/>
      <c r="F9" s="172"/>
      <c r="G9" s="171" t="str">
        <f>IF(G8="","",IF(G8-I8&gt;0,"○",IF(G8-I8=0,"△","●")))</f>
        <v/>
      </c>
      <c r="H9" s="166"/>
      <c r="I9" s="167"/>
      <c r="J9" s="141"/>
      <c r="K9" s="142"/>
      <c r="L9" s="143"/>
      <c r="M9" s="161" t="str">
        <f>IF(M8="","",IF(M8-O8&gt;0,"○",IF(M8-O8=0,"△","●")))</f>
        <v/>
      </c>
      <c r="N9" s="162"/>
      <c r="O9" s="163"/>
      <c r="P9" s="161" t="str">
        <f>IF(P8="","",IF(P8-R8&gt;0,"○",IF(P8-R8=0,"△","●")))</f>
        <v/>
      </c>
      <c r="Q9" s="162"/>
      <c r="R9" s="163"/>
      <c r="S9" s="144"/>
      <c r="T9" s="144"/>
      <c r="U9" s="144"/>
      <c r="V9" s="144"/>
      <c r="W9" s="144"/>
      <c r="X9" s="144"/>
      <c r="Y9" s="144"/>
      <c r="Z9" s="158"/>
      <c r="AA9" s="159"/>
      <c r="AB9" s="160"/>
    </row>
    <row r="10" spans="1:28" ht="17.100000000000001" customHeight="1">
      <c r="A10" s="144">
        <v>4</v>
      </c>
      <c r="B10" s="134" t="str">
        <f>組合せ!B6</f>
        <v>レドンドFC</v>
      </c>
      <c r="C10" s="168"/>
      <c r="D10" s="14" t="str">
        <f>IF(M5="","",O4)</f>
        <v/>
      </c>
      <c r="E10" s="15" t="s">
        <v>27</v>
      </c>
      <c r="F10" s="16" t="str">
        <f>IF(M5="","",M4)</f>
        <v/>
      </c>
      <c r="G10" s="15" t="str">
        <f>IF(M7="","",O6)</f>
        <v/>
      </c>
      <c r="H10" s="15" t="s">
        <v>26</v>
      </c>
      <c r="I10" s="15" t="str">
        <f>IF(M7="","",M6)</f>
        <v/>
      </c>
      <c r="J10" s="14" t="str">
        <f>IF(M9="","",O8)</f>
        <v/>
      </c>
      <c r="K10" s="15" t="s">
        <v>26</v>
      </c>
      <c r="L10" s="16" t="str">
        <f>IF(M9="","",M8)</f>
        <v/>
      </c>
      <c r="M10" s="138"/>
      <c r="N10" s="139"/>
      <c r="O10" s="140"/>
      <c r="P10" s="11"/>
      <c r="Q10" s="12" t="s">
        <v>27</v>
      </c>
      <c r="R10" s="13"/>
      <c r="S10" s="144"/>
      <c r="T10" s="144"/>
      <c r="U10" s="144"/>
      <c r="V10" s="144"/>
      <c r="W10" s="144"/>
      <c r="X10" s="144"/>
      <c r="Y10" s="144"/>
      <c r="Z10" s="157"/>
      <c r="AA10" s="159"/>
      <c r="AB10" s="160">
        <f t="shared" ref="AB10" si="2">10000*S10+100*Z10+V10</f>
        <v>0</v>
      </c>
    </row>
    <row r="11" spans="1:28" ht="17.100000000000001" customHeight="1">
      <c r="A11" s="144"/>
      <c r="B11" s="169"/>
      <c r="C11" s="170"/>
      <c r="D11" s="166" t="str">
        <f>IF(D10="","",IF(D10-F10&gt;0,"○",IF(D10-F10=0,"△","●")))</f>
        <v/>
      </c>
      <c r="E11" s="166"/>
      <c r="F11" s="167"/>
      <c r="G11" s="166" t="str">
        <f>IF(G10="","",IF(G10-I10&gt;0,"○",IF(G10-I10=0,"△","●")))</f>
        <v/>
      </c>
      <c r="H11" s="166"/>
      <c r="I11" s="167"/>
      <c r="J11" s="165" t="str">
        <f>IF(J10="","",IF(J10-L10&gt;0,"○",IF(J10-L10=0,"△","●")))</f>
        <v/>
      </c>
      <c r="K11" s="166"/>
      <c r="L11" s="167"/>
      <c r="M11" s="141"/>
      <c r="N11" s="142"/>
      <c r="O11" s="143"/>
      <c r="P11" s="161" t="str">
        <f>IF(P10="","",IF(P10-R10&gt;0,"○",IF(P10-R10=0,"△","●")))</f>
        <v/>
      </c>
      <c r="Q11" s="162"/>
      <c r="R11" s="162"/>
      <c r="S11" s="144"/>
      <c r="T11" s="144"/>
      <c r="U11" s="144"/>
      <c r="V11" s="144"/>
      <c r="W11" s="144"/>
      <c r="X11" s="144"/>
      <c r="Y11" s="144"/>
      <c r="Z11" s="158"/>
      <c r="AA11" s="159"/>
      <c r="AB11" s="160"/>
    </row>
    <row r="12" spans="1:28" ht="17.100000000000001" customHeight="1">
      <c r="A12" s="132">
        <v>5</v>
      </c>
      <c r="B12" s="134" t="str">
        <f>組合せ!B7</f>
        <v>VC富士吉田Jr</v>
      </c>
      <c r="C12" s="168"/>
      <c r="D12" s="14" t="str">
        <f>IF(P5="","",R4)</f>
        <v/>
      </c>
      <c r="E12" s="15" t="s">
        <v>27</v>
      </c>
      <c r="F12" s="16" t="str">
        <f>IF(P5="","",P4)</f>
        <v/>
      </c>
      <c r="G12" s="15" t="str">
        <f>IF(P7="","",R6)</f>
        <v/>
      </c>
      <c r="H12" s="15" t="s">
        <v>27</v>
      </c>
      <c r="I12" s="15" t="str">
        <f>IF(P7="","",P6)</f>
        <v/>
      </c>
      <c r="J12" s="14" t="str">
        <f>IF(P9="","",R8)</f>
        <v/>
      </c>
      <c r="K12" s="15" t="s">
        <v>27</v>
      </c>
      <c r="L12" s="16" t="str">
        <f>IF(P9="","",P8)</f>
        <v/>
      </c>
      <c r="M12" s="15" t="str">
        <f>IF(P11="","",R10)</f>
        <v/>
      </c>
      <c r="N12" s="15" t="s">
        <v>27</v>
      </c>
      <c r="O12" s="16" t="str">
        <f>IF(P11="","",P10)</f>
        <v/>
      </c>
      <c r="P12" s="138"/>
      <c r="Q12" s="139"/>
      <c r="R12" s="140"/>
      <c r="S12" s="144"/>
      <c r="T12" s="144"/>
      <c r="U12" s="144"/>
      <c r="V12" s="144"/>
      <c r="W12" s="144"/>
      <c r="X12" s="144"/>
      <c r="Y12" s="144"/>
      <c r="Z12" s="157"/>
      <c r="AA12" s="159"/>
      <c r="AB12" s="160">
        <f t="shared" ref="AB12" si="3">10000*S12+100*Z12+V12</f>
        <v>0</v>
      </c>
    </row>
    <row r="13" spans="1:28" ht="17.100000000000001" customHeight="1">
      <c r="A13" s="133"/>
      <c r="B13" s="169"/>
      <c r="C13" s="170"/>
      <c r="D13" s="165" t="str">
        <f>IF(D12="","",IF(D12-F12&gt;0,"○",IF(D12-F12=0,"△","●")))</f>
        <v/>
      </c>
      <c r="E13" s="166"/>
      <c r="F13" s="167"/>
      <c r="G13" s="165" t="str">
        <f>IF(G12="","",IF(G12-I12&gt;0,"○",IF(G12-I12=0,"△","●")))</f>
        <v/>
      </c>
      <c r="H13" s="166"/>
      <c r="I13" s="167"/>
      <c r="J13" s="165" t="str">
        <f>IF(J12="","",IF(J12-L12&gt;0,"○",IF(J12-L12=0,"△","●")))</f>
        <v/>
      </c>
      <c r="K13" s="166"/>
      <c r="L13" s="167"/>
      <c r="M13" s="165" t="str">
        <f>IF(M12="","",IF(M12-O12&gt;0,"○",IF(M12-O12=0,"△","●")))</f>
        <v/>
      </c>
      <c r="N13" s="166"/>
      <c r="O13" s="167"/>
      <c r="P13" s="141"/>
      <c r="Q13" s="142"/>
      <c r="R13" s="143"/>
      <c r="S13" s="144"/>
      <c r="T13" s="144"/>
      <c r="U13" s="144"/>
      <c r="V13" s="144"/>
      <c r="W13" s="144"/>
      <c r="X13" s="144"/>
      <c r="Y13" s="144"/>
      <c r="Z13" s="158"/>
      <c r="AA13" s="159"/>
      <c r="AB13" s="160"/>
    </row>
    <row r="14" spans="1:28" ht="17.100000000000001" customHeight="1">
      <c r="A14" s="4"/>
      <c r="B14" s="4"/>
      <c r="C14" s="4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9"/>
      <c r="T14" s="19"/>
      <c r="U14" s="19"/>
      <c r="V14" s="19"/>
      <c r="W14" s="19"/>
      <c r="X14" s="19"/>
      <c r="Y14" s="19"/>
      <c r="Z14" s="20"/>
      <c r="AA14" s="8"/>
      <c r="AB14" s="8"/>
    </row>
    <row r="15" spans="1:28" ht="34.5" customHeight="1">
      <c r="A15" s="145" t="str">
        <f>組合せ!D8</f>
        <v>B</v>
      </c>
      <c r="B15" s="145"/>
      <c r="C15" s="146" t="s">
        <v>32</v>
      </c>
      <c r="D15" s="146"/>
      <c r="E15" s="146"/>
      <c r="F15" s="146"/>
      <c r="G15" s="146" t="str">
        <f>組合せ!F8</f>
        <v>小瀬補助競技場
北面【午後】
（甲府西Jr）</v>
      </c>
      <c r="H15" s="146"/>
      <c r="I15" s="146"/>
      <c r="J15" s="146"/>
      <c r="K15" s="146"/>
      <c r="L15" s="146"/>
      <c r="M15" s="146"/>
      <c r="N15" s="146"/>
      <c r="O15" s="146"/>
      <c r="P15" s="173" t="str">
        <f>組合せ!G8</f>
        <v>9月9日（日）
小瀬補助
北面【午前】
（甲府東ジュニア）</v>
      </c>
      <c r="Q15" s="173"/>
      <c r="R15" s="173"/>
      <c r="S15" s="173"/>
      <c r="T15" s="173"/>
      <c r="U15" s="173"/>
      <c r="V15" s="173"/>
      <c r="W15" s="173"/>
      <c r="X15" s="3"/>
      <c r="Y15" s="3"/>
      <c r="Z15" s="3"/>
      <c r="AA15" s="3"/>
      <c r="AB15" s="4"/>
    </row>
    <row r="16" spans="1:28" ht="17.100000000000001" customHeight="1">
      <c r="A16" s="6"/>
      <c r="B16" s="147" t="str">
        <f>A15</f>
        <v>B</v>
      </c>
      <c r="C16" s="148"/>
      <c r="D16" s="151" t="str">
        <f>B18</f>
        <v>若草バイキング</v>
      </c>
      <c r="E16" s="152"/>
      <c r="F16" s="153"/>
      <c r="G16" s="151" t="str">
        <f>B20</f>
        <v>FCテクニカル</v>
      </c>
      <c r="H16" s="152"/>
      <c r="I16" s="153"/>
      <c r="J16" s="151" t="str">
        <f>B22</f>
        <v>甲府西Jr</v>
      </c>
      <c r="K16" s="152"/>
      <c r="L16" s="153"/>
      <c r="M16" s="151" t="str">
        <f>B24</f>
        <v>リヴィエールFC</v>
      </c>
      <c r="N16" s="152"/>
      <c r="O16" s="153"/>
      <c r="P16" s="151" t="str">
        <f>B26</f>
        <v>スペリオール</v>
      </c>
      <c r="Q16" s="152"/>
      <c r="R16" s="152"/>
      <c r="S16" s="164" t="s">
        <v>20</v>
      </c>
      <c r="T16" s="164"/>
      <c r="U16" s="164"/>
      <c r="V16" s="144" t="s">
        <v>21</v>
      </c>
      <c r="W16" s="144"/>
      <c r="X16" s="144" t="s">
        <v>22</v>
      </c>
      <c r="Y16" s="144"/>
      <c r="Z16" s="7" t="s">
        <v>23</v>
      </c>
      <c r="AA16" s="159" t="s">
        <v>24</v>
      </c>
      <c r="AB16" s="8"/>
    </row>
    <row r="17" spans="1:28" ht="17.100000000000001" customHeight="1">
      <c r="A17" s="9"/>
      <c r="B17" s="149"/>
      <c r="C17" s="150"/>
      <c r="D17" s="154"/>
      <c r="E17" s="155"/>
      <c r="F17" s="156"/>
      <c r="G17" s="154"/>
      <c r="H17" s="155"/>
      <c r="I17" s="156"/>
      <c r="J17" s="154"/>
      <c r="K17" s="155"/>
      <c r="L17" s="156"/>
      <c r="M17" s="154"/>
      <c r="N17" s="155"/>
      <c r="O17" s="156"/>
      <c r="P17" s="154"/>
      <c r="Q17" s="155"/>
      <c r="R17" s="155"/>
      <c r="S17" s="164"/>
      <c r="T17" s="164"/>
      <c r="U17" s="164"/>
      <c r="V17" s="144"/>
      <c r="W17" s="144"/>
      <c r="X17" s="144"/>
      <c r="Y17" s="144"/>
      <c r="Z17" s="10" t="s">
        <v>25</v>
      </c>
      <c r="AA17" s="159"/>
      <c r="AB17" s="8"/>
    </row>
    <row r="18" spans="1:28" ht="17.100000000000001" customHeight="1">
      <c r="A18" s="132">
        <v>1</v>
      </c>
      <c r="B18" s="134" t="str">
        <f>組合せ!B8</f>
        <v>若草バイキング</v>
      </c>
      <c r="C18" s="135"/>
      <c r="D18" s="138"/>
      <c r="E18" s="139"/>
      <c r="F18" s="140"/>
      <c r="G18" s="11"/>
      <c r="H18" s="12" t="s">
        <v>26</v>
      </c>
      <c r="I18" s="12"/>
      <c r="J18" s="11"/>
      <c r="K18" s="12" t="s">
        <v>27</v>
      </c>
      <c r="L18" s="13"/>
      <c r="M18" s="12"/>
      <c r="N18" s="12" t="s">
        <v>26</v>
      </c>
      <c r="O18" s="12"/>
      <c r="P18" s="11"/>
      <c r="Q18" s="12" t="s">
        <v>26</v>
      </c>
      <c r="R18" s="13"/>
      <c r="S18" s="144"/>
      <c r="T18" s="144"/>
      <c r="U18" s="144"/>
      <c r="V18" s="144"/>
      <c r="W18" s="144"/>
      <c r="X18" s="144"/>
      <c r="Y18" s="144"/>
      <c r="Z18" s="157"/>
      <c r="AA18" s="159"/>
      <c r="AB18" s="160">
        <f>10000*S18+100*Z18+V18</f>
        <v>0</v>
      </c>
    </row>
    <row r="19" spans="1:28" ht="17.100000000000001" customHeight="1">
      <c r="A19" s="133"/>
      <c r="B19" s="136"/>
      <c r="C19" s="137"/>
      <c r="D19" s="141"/>
      <c r="E19" s="142"/>
      <c r="F19" s="143"/>
      <c r="G19" s="161" t="str">
        <f>IF(G18="","",IF(G18-I18&gt;0,"○",IF(G18-I18=0,"△","●")))</f>
        <v/>
      </c>
      <c r="H19" s="162"/>
      <c r="I19" s="163"/>
      <c r="J19" s="161" t="str">
        <f>IF(J18="","",IF(J18-L18&gt;0,"○",IF(J18-L18=0,"△","●")))</f>
        <v/>
      </c>
      <c r="K19" s="162"/>
      <c r="L19" s="163"/>
      <c r="M19" s="161" t="str">
        <f>IF(M18="","",IF(M18-O18&gt;0,"○",IF(M18-O18=0,"△","●")))</f>
        <v/>
      </c>
      <c r="N19" s="162"/>
      <c r="O19" s="163"/>
      <c r="P19" s="161" t="str">
        <f>IF(P18="","",IF(P18-R18&gt;0,"○",IF(P18-R18=0,"△","●")))</f>
        <v/>
      </c>
      <c r="Q19" s="162"/>
      <c r="R19" s="162"/>
      <c r="S19" s="144"/>
      <c r="T19" s="144"/>
      <c r="U19" s="144"/>
      <c r="V19" s="144"/>
      <c r="W19" s="144"/>
      <c r="X19" s="144"/>
      <c r="Y19" s="144"/>
      <c r="Z19" s="158"/>
      <c r="AA19" s="159"/>
      <c r="AB19" s="160"/>
    </row>
    <row r="20" spans="1:28" ht="17.100000000000001" customHeight="1">
      <c r="A20" s="144">
        <v>2</v>
      </c>
      <c r="B20" s="174" t="str">
        <f>組合せ!B9</f>
        <v>FCテクニカル</v>
      </c>
      <c r="C20" s="175"/>
      <c r="D20" s="14" t="str">
        <f>IF(G19="","",I18)</f>
        <v/>
      </c>
      <c r="E20" s="15" t="s">
        <v>26</v>
      </c>
      <c r="F20" s="16" t="str">
        <f>IF(G19="","",G18)</f>
        <v/>
      </c>
      <c r="G20" s="138"/>
      <c r="H20" s="139"/>
      <c r="I20" s="140"/>
      <c r="J20" s="11"/>
      <c r="K20" s="12" t="s">
        <v>27</v>
      </c>
      <c r="L20" s="13"/>
      <c r="M20" s="12"/>
      <c r="N20" s="12" t="s">
        <v>27</v>
      </c>
      <c r="O20" s="12"/>
      <c r="P20" s="11"/>
      <c r="Q20" s="12" t="s">
        <v>27</v>
      </c>
      <c r="R20" s="13"/>
      <c r="S20" s="144"/>
      <c r="T20" s="144"/>
      <c r="U20" s="144"/>
      <c r="V20" s="144"/>
      <c r="W20" s="144"/>
      <c r="X20" s="144"/>
      <c r="Y20" s="144"/>
      <c r="Z20" s="157"/>
      <c r="AA20" s="159"/>
      <c r="AB20" s="160">
        <f t="shared" ref="AB20" si="4">10000*S20+100*Z20+V20</f>
        <v>0</v>
      </c>
    </row>
    <row r="21" spans="1:28" ht="17.100000000000001" customHeight="1">
      <c r="A21" s="144"/>
      <c r="B21" s="176"/>
      <c r="C21" s="177"/>
      <c r="D21" s="165" t="str">
        <f>IF(D20="","",IF(D20-F20&gt;0,"○",IF(D20-F20=0,"△","●")))</f>
        <v/>
      </c>
      <c r="E21" s="166"/>
      <c r="F21" s="167"/>
      <c r="G21" s="141"/>
      <c r="H21" s="142"/>
      <c r="I21" s="143"/>
      <c r="J21" s="161" t="str">
        <f>IF(J20="","",IF(J20-L20&gt;0,"○",IF(J20-L20=0,"△","●")))</f>
        <v/>
      </c>
      <c r="K21" s="162"/>
      <c r="L21" s="163"/>
      <c r="M21" s="161" t="str">
        <f>IF(M20="","",IF(M20-O20&gt;0,"○",IF(M20-O20=0,"△","●")))</f>
        <v/>
      </c>
      <c r="N21" s="162"/>
      <c r="O21" s="163"/>
      <c r="P21" s="161" t="str">
        <f>IF(P20="","",IF(P20-R20&gt;0,"○",IF(P20-R20=0,"△","●")))</f>
        <v/>
      </c>
      <c r="Q21" s="162"/>
      <c r="R21" s="162"/>
      <c r="S21" s="144"/>
      <c r="T21" s="144"/>
      <c r="U21" s="144"/>
      <c r="V21" s="144"/>
      <c r="W21" s="144"/>
      <c r="X21" s="144"/>
      <c r="Y21" s="144"/>
      <c r="Z21" s="158"/>
      <c r="AA21" s="159"/>
      <c r="AB21" s="160"/>
    </row>
    <row r="22" spans="1:28" ht="17.100000000000001" customHeight="1">
      <c r="A22" s="132">
        <v>3</v>
      </c>
      <c r="B22" s="134" t="str">
        <f>組合せ!B10</f>
        <v>甲府西Jr</v>
      </c>
      <c r="C22" s="135"/>
      <c r="D22" s="15" t="str">
        <f>IF(J19="","",L18)</f>
        <v/>
      </c>
      <c r="E22" s="15" t="s">
        <v>26</v>
      </c>
      <c r="F22" s="16" t="str">
        <f>IF(J19="","",J18)</f>
        <v/>
      </c>
      <c r="G22" s="15" t="str">
        <f>IF(J21="","",L20)</f>
        <v/>
      </c>
      <c r="H22" s="15" t="s">
        <v>26</v>
      </c>
      <c r="I22" s="16" t="str">
        <f>IF(J21="","",J20)</f>
        <v/>
      </c>
      <c r="J22" s="138"/>
      <c r="K22" s="139"/>
      <c r="L22" s="140"/>
      <c r="M22" s="11"/>
      <c r="N22" s="12" t="s">
        <v>27</v>
      </c>
      <c r="O22" s="13"/>
      <c r="P22" s="12"/>
      <c r="Q22" s="12" t="s">
        <v>27</v>
      </c>
      <c r="R22" s="12"/>
      <c r="S22" s="144"/>
      <c r="T22" s="144"/>
      <c r="U22" s="144"/>
      <c r="V22" s="144"/>
      <c r="W22" s="144"/>
      <c r="X22" s="144"/>
      <c r="Y22" s="144"/>
      <c r="Z22" s="157"/>
      <c r="AA22" s="159"/>
      <c r="AB22" s="160">
        <f t="shared" ref="AB22" si="5">10000*S22+100*Z22+V22</f>
        <v>0</v>
      </c>
    </row>
    <row r="23" spans="1:28" ht="17.100000000000001" customHeight="1">
      <c r="A23" s="133"/>
      <c r="B23" s="136"/>
      <c r="C23" s="137"/>
      <c r="D23" s="171" t="str">
        <f>IF(D22="","",IF(D22-F22&gt;0,"○",IF(D22-F22=0,"△","●")))</f>
        <v/>
      </c>
      <c r="E23" s="171"/>
      <c r="F23" s="172"/>
      <c r="G23" s="171" t="str">
        <f>IF(G22="","",IF(G22-I22&gt;0,"○",IF(G22-I22=0,"△","●")))</f>
        <v/>
      </c>
      <c r="H23" s="166"/>
      <c r="I23" s="167"/>
      <c r="J23" s="141"/>
      <c r="K23" s="142"/>
      <c r="L23" s="143"/>
      <c r="M23" s="161" t="str">
        <f>IF(M22="","",IF(M22-O22&gt;0,"○",IF(M22-O22=0,"△","●")))</f>
        <v/>
      </c>
      <c r="N23" s="162"/>
      <c r="O23" s="163"/>
      <c r="P23" s="161" t="str">
        <f>IF(P22="","",IF(P22-R22&gt;0,"○",IF(P22-R22=0,"△","●")))</f>
        <v/>
      </c>
      <c r="Q23" s="162"/>
      <c r="R23" s="163"/>
      <c r="S23" s="144"/>
      <c r="T23" s="144"/>
      <c r="U23" s="144"/>
      <c r="V23" s="144"/>
      <c r="W23" s="144"/>
      <c r="X23" s="144"/>
      <c r="Y23" s="144"/>
      <c r="Z23" s="158"/>
      <c r="AA23" s="159"/>
      <c r="AB23" s="160"/>
    </row>
    <row r="24" spans="1:28" ht="17.100000000000001" customHeight="1">
      <c r="A24" s="144">
        <v>4</v>
      </c>
      <c r="B24" s="134" t="str">
        <f>組合せ!B11</f>
        <v>リヴィエールFC</v>
      </c>
      <c r="C24" s="135"/>
      <c r="D24" s="14" t="str">
        <f>IF(M19="","",O18)</f>
        <v/>
      </c>
      <c r="E24" s="15" t="s">
        <v>27</v>
      </c>
      <c r="F24" s="16" t="str">
        <f>IF(M19="","",M18)</f>
        <v/>
      </c>
      <c r="G24" s="15" t="str">
        <f>IF(M21="","",O20)</f>
        <v/>
      </c>
      <c r="H24" s="15" t="s">
        <v>26</v>
      </c>
      <c r="I24" s="15" t="str">
        <f>IF(M21="","",M20)</f>
        <v/>
      </c>
      <c r="J24" s="14" t="str">
        <f>IF(M23="","",O22)</f>
        <v/>
      </c>
      <c r="K24" s="15" t="s">
        <v>26</v>
      </c>
      <c r="L24" s="16" t="str">
        <f>IF(M23="","",M22)</f>
        <v/>
      </c>
      <c r="M24" s="138"/>
      <c r="N24" s="139"/>
      <c r="O24" s="140"/>
      <c r="P24" s="11"/>
      <c r="Q24" s="12" t="s">
        <v>27</v>
      </c>
      <c r="R24" s="13"/>
      <c r="S24" s="144"/>
      <c r="T24" s="144"/>
      <c r="U24" s="144"/>
      <c r="V24" s="144"/>
      <c r="W24" s="144"/>
      <c r="X24" s="144"/>
      <c r="Y24" s="144"/>
      <c r="Z24" s="157"/>
      <c r="AA24" s="159"/>
      <c r="AB24" s="160">
        <f t="shared" ref="AB24" si="6">10000*S24+100*Z24+V24</f>
        <v>0</v>
      </c>
    </row>
    <row r="25" spans="1:28" ht="17.100000000000001" customHeight="1">
      <c r="A25" s="144"/>
      <c r="B25" s="136"/>
      <c r="C25" s="137"/>
      <c r="D25" s="166" t="str">
        <f>IF(D24="","",IF(D24-F24&gt;0,"○",IF(D24-F24=0,"△","●")))</f>
        <v/>
      </c>
      <c r="E25" s="166"/>
      <c r="F25" s="167"/>
      <c r="G25" s="166" t="str">
        <f>IF(G24="","",IF(G24-I24&gt;0,"○",IF(G24-I24=0,"△","●")))</f>
        <v/>
      </c>
      <c r="H25" s="166"/>
      <c r="I25" s="167"/>
      <c r="J25" s="165" t="str">
        <f>IF(J24="","",IF(J24-L24&gt;0,"○",IF(J24-L24=0,"△","●")))</f>
        <v/>
      </c>
      <c r="K25" s="166"/>
      <c r="L25" s="167"/>
      <c r="M25" s="141"/>
      <c r="N25" s="142"/>
      <c r="O25" s="143"/>
      <c r="P25" s="161" t="str">
        <f>IF(P24="","",IF(P24-R24&gt;0,"○",IF(P24-R24=0,"△","●")))</f>
        <v/>
      </c>
      <c r="Q25" s="162"/>
      <c r="R25" s="162"/>
      <c r="S25" s="144"/>
      <c r="T25" s="144"/>
      <c r="U25" s="144"/>
      <c r="V25" s="144"/>
      <c r="W25" s="144"/>
      <c r="X25" s="144"/>
      <c r="Y25" s="144"/>
      <c r="Z25" s="158"/>
      <c r="AA25" s="159"/>
      <c r="AB25" s="160"/>
    </row>
    <row r="26" spans="1:28" ht="17.100000000000001" customHeight="1">
      <c r="A26" s="132">
        <v>5</v>
      </c>
      <c r="B26" s="178" t="str">
        <f>組合せ!B12</f>
        <v>スペリオール</v>
      </c>
      <c r="C26" s="135"/>
      <c r="D26" s="14" t="str">
        <f>IF(P19="","",R18)</f>
        <v/>
      </c>
      <c r="E26" s="15" t="s">
        <v>27</v>
      </c>
      <c r="F26" s="16" t="str">
        <f>IF(P19="","",P18)</f>
        <v/>
      </c>
      <c r="G26" s="15" t="str">
        <f>IF(P21="","",R20)</f>
        <v/>
      </c>
      <c r="H26" s="15" t="s">
        <v>27</v>
      </c>
      <c r="I26" s="15" t="str">
        <f>IF(P21="","",P20)</f>
        <v/>
      </c>
      <c r="J26" s="14" t="str">
        <f>IF(P23="","",R22)</f>
        <v/>
      </c>
      <c r="K26" s="15" t="s">
        <v>27</v>
      </c>
      <c r="L26" s="16" t="str">
        <f>IF(P23="","",P22)</f>
        <v/>
      </c>
      <c r="M26" s="15" t="str">
        <f>IF(P25="","",R24)</f>
        <v/>
      </c>
      <c r="N26" s="15" t="s">
        <v>27</v>
      </c>
      <c r="O26" s="16" t="str">
        <f>IF(P25="","",P24)</f>
        <v/>
      </c>
      <c r="P26" s="138"/>
      <c r="Q26" s="139"/>
      <c r="R26" s="140"/>
      <c r="S26" s="144"/>
      <c r="T26" s="144"/>
      <c r="U26" s="144"/>
      <c r="V26" s="144"/>
      <c r="W26" s="144"/>
      <c r="X26" s="144"/>
      <c r="Y26" s="144"/>
      <c r="Z26" s="157"/>
      <c r="AA26" s="159"/>
      <c r="AB26" s="160">
        <f t="shared" ref="AB26" si="7">10000*S26+100*Z26+V26</f>
        <v>0</v>
      </c>
    </row>
    <row r="27" spans="1:28" ht="17.100000000000001" customHeight="1">
      <c r="A27" s="133"/>
      <c r="B27" s="179"/>
      <c r="C27" s="137"/>
      <c r="D27" s="165" t="str">
        <f>IF(D26="","",IF(D26-F26&gt;0,"○",IF(D26-F26=0,"△","●")))</f>
        <v/>
      </c>
      <c r="E27" s="166"/>
      <c r="F27" s="167"/>
      <c r="G27" s="165" t="str">
        <f>IF(G26="","",IF(G26-I26&gt;0,"○",IF(G26-I26=0,"△","●")))</f>
        <v/>
      </c>
      <c r="H27" s="166"/>
      <c r="I27" s="167"/>
      <c r="J27" s="165" t="str">
        <f>IF(J26="","",IF(J26-L26&gt;0,"○",IF(J26-L26=0,"△","●")))</f>
        <v/>
      </c>
      <c r="K27" s="166"/>
      <c r="L27" s="167"/>
      <c r="M27" s="165" t="str">
        <f>IF(M26="","",IF(M26-O26&gt;0,"○",IF(M26-O26=0,"△","●")))</f>
        <v/>
      </c>
      <c r="N27" s="166"/>
      <c r="O27" s="167"/>
      <c r="P27" s="141"/>
      <c r="Q27" s="142"/>
      <c r="R27" s="143"/>
      <c r="S27" s="144"/>
      <c r="T27" s="144"/>
      <c r="U27" s="144"/>
      <c r="V27" s="144"/>
      <c r="W27" s="144"/>
      <c r="X27" s="144"/>
      <c r="Y27" s="144"/>
      <c r="Z27" s="158"/>
      <c r="AA27" s="159"/>
      <c r="AB27" s="160"/>
    </row>
    <row r="28" spans="1:28" ht="14.25">
      <c r="A28" s="4"/>
      <c r="B28" s="26"/>
      <c r="C28" s="18"/>
      <c r="D28" s="35"/>
      <c r="E28" s="35"/>
      <c r="F28" s="35"/>
      <c r="G28" s="35"/>
      <c r="H28" s="35"/>
      <c r="I28" s="36"/>
      <c r="J28" s="36"/>
      <c r="K28" s="37"/>
      <c r="L28" s="4"/>
      <c r="M28" s="25"/>
      <c r="N28" s="4"/>
      <c r="O28" s="26"/>
      <c r="P28" s="38"/>
      <c r="Q28" s="39"/>
      <c r="R28" s="40"/>
      <c r="S28" s="40"/>
      <c r="T28" s="21"/>
      <c r="U28" s="21"/>
      <c r="V28" s="21"/>
      <c r="W28" s="21"/>
      <c r="X28" s="21"/>
      <c r="Y28" s="21"/>
      <c r="Z28" s="21"/>
      <c r="AA28" s="4"/>
    </row>
    <row r="29" spans="1:28" ht="34.5" customHeight="1">
      <c r="A29" s="145" t="str">
        <f>組合せ!D13</f>
        <v>C</v>
      </c>
      <c r="B29" s="145"/>
      <c r="C29" s="146" t="s">
        <v>32</v>
      </c>
      <c r="D29" s="146"/>
      <c r="E29" s="146"/>
      <c r="F29" s="146"/>
      <c r="G29" s="146" t="str">
        <f>組合せ!F13</f>
        <v>小瀬球技場
東面【午前】
（甲府東Jr）</v>
      </c>
      <c r="H29" s="146"/>
      <c r="I29" s="146"/>
      <c r="J29" s="146"/>
      <c r="K29" s="146"/>
      <c r="L29" s="146"/>
      <c r="M29" s="146"/>
      <c r="N29" s="146"/>
      <c r="O29" s="146"/>
      <c r="P29" s="146" t="str">
        <f>組合せ!G13</f>
        <v>9月9日（日）
小瀬補助
南面【午前】
（甲府東ジュニア）</v>
      </c>
      <c r="Q29" s="146"/>
      <c r="R29" s="146"/>
      <c r="S29" s="146"/>
      <c r="T29" s="146"/>
      <c r="U29" s="146"/>
      <c r="V29" s="146"/>
      <c r="W29" s="146"/>
      <c r="X29" s="3"/>
      <c r="Y29" s="3"/>
      <c r="Z29" s="3"/>
      <c r="AA29" s="3"/>
      <c r="AB29" s="4"/>
    </row>
    <row r="30" spans="1:28" ht="17.100000000000001" customHeight="1">
      <c r="A30" s="6"/>
      <c r="B30" s="147" t="str">
        <f>A29</f>
        <v>C</v>
      </c>
      <c r="C30" s="148"/>
      <c r="D30" s="151" t="str">
        <f>B32</f>
        <v>北杜UFC</v>
      </c>
      <c r="E30" s="152"/>
      <c r="F30" s="153"/>
      <c r="G30" s="151" t="str">
        <f>B34</f>
        <v>玉穂SSS</v>
      </c>
      <c r="H30" s="152"/>
      <c r="I30" s="153"/>
      <c r="J30" s="151" t="str">
        <f>B36</f>
        <v>甲府東ジュニア</v>
      </c>
      <c r="K30" s="152"/>
      <c r="L30" s="153"/>
      <c r="M30" s="151" t="str">
        <f>B38</f>
        <v>エスヴィエント</v>
      </c>
      <c r="N30" s="152"/>
      <c r="O30" s="153"/>
      <c r="P30" s="151" t="str">
        <f>B40</f>
        <v>ラーゴ河口湖</v>
      </c>
      <c r="Q30" s="152"/>
      <c r="R30" s="152"/>
      <c r="S30" s="164" t="s">
        <v>20</v>
      </c>
      <c r="T30" s="164"/>
      <c r="U30" s="164"/>
      <c r="V30" s="144" t="s">
        <v>21</v>
      </c>
      <c r="W30" s="144"/>
      <c r="X30" s="144" t="s">
        <v>22</v>
      </c>
      <c r="Y30" s="144"/>
      <c r="Z30" s="7" t="s">
        <v>23</v>
      </c>
      <c r="AA30" s="159" t="s">
        <v>24</v>
      </c>
      <c r="AB30" s="8"/>
    </row>
    <row r="31" spans="1:28" ht="17.100000000000001" customHeight="1">
      <c r="A31" s="9"/>
      <c r="B31" s="149"/>
      <c r="C31" s="150"/>
      <c r="D31" s="154"/>
      <c r="E31" s="155"/>
      <c r="F31" s="156"/>
      <c r="G31" s="154"/>
      <c r="H31" s="155"/>
      <c r="I31" s="156"/>
      <c r="J31" s="154"/>
      <c r="K31" s="155"/>
      <c r="L31" s="156"/>
      <c r="M31" s="154"/>
      <c r="N31" s="155"/>
      <c r="O31" s="156"/>
      <c r="P31" s="154"/>
      <c r="Q31" s="155"/>
      <c r="R31" s="155"/>
      <c r="S31" s="164"/>
      <c r="T31" s="164"/>
      <c r="U31" s="164"/>
      <c r="V31" s="144"/>
      <c r="W31" s="144"/>
      <c r="X31" s="144"/>
      <c r="Y31" s="144"/>
      <c r="Z31" s="10" t="s">
        <v>25</v>
      </c>
      <c r="AA31" s="159"/>
      <c r="AB31" s="8"/>
    </row>
    <row r="32" spans="1:28" ht="17.100000000000001" customHeight="1">
      <c r="A32" s="132">
        <v>1</v>
      </c>
      <c r="B32" s="134" t="str">
        <f>組合せ!B13</f>
        <v>北杜UFC</v>
      </c>
      <c r="C32" s="135"/>
      <c r="D32" s="138"/>
      <c r="E32" s="139"/>
      <c r="F32" s="140"/>
      <c r="G32" s="11"/>
      <c r="H32" s="12" t="s">
        <v>26</v>
      </c>
      <c r="I32" s="12"/>
      <c r="J32" s="11"/>
      <c r="K32" s="12" t="s">
        <v>27</v>
      </c>
      <c r="L32" s="13"/>
      <c r="M32" s="12"/>
      <c r="N32" s="12" t="s">
        <v>26</v>
      </c>
      <c r="O32" s="12"/>
      <c r="P32" s="11"/>
      <c r="Q32" s="12" t="s">
        <v>26</v>
      </c>
      <c r="R32" s="13"/>
      <c r="S32" s="144"/>
      <c r="T32" s="144"/>
      <c r="U32" s="144"/>
      <c r="V32" s="144"/>
      <c r="W32" s="144"/>
      <c r="X32" s="144"/>
      <c r="Y32" s="144"/>
      <c r="Z32" s="157"/>
      <c r="AA32" s="159"/>
      <c r="AB32" s="160">
        <f>10000*S32+100*Z32+V32</f>
        <v>0</v>
      </c>
    </row>
    <row r="33" spans="1:28" ht="17.100000000000001" customHeight="1">
      <c r="A33" s="133"/>
      <c r="B33" s="136"/>
      <c r="C33" s="137"/>
      <c r="D33" s="141"/>
      <c r="E33" s="142"/>
      <c r="F33" s="143"/>
      <c r="G33" s="161" t="str">
        <f>IF(G32="","",IF(G32-I32&gt;0,"○",IF(G32-I32=0,"△","●")))</f>
        <v/>
      </c>
      <c r="H33" s="162"/>
      <c r="I33" s="163"/>
      <c r="J33" s="161" t="str">
        <f>IF(J32="","",IF(J32-L32&gt;0,"○",IF(J32-L32=0,"△","●")))</f>
        <v/>
      </c>
      <c r="K33" s="162"/>
      <c r="L33" s="163"/>
      <c r="M33" s="161" t="str">
        <f>IF(M32="","",IF(M32-O32&gt;0,"○",IF(M32-O32=0,"△","●")))</f>
        <v/>
      </c>
      <c r="N33" s="162"/>
      <c r="O33" s="163"/>
      <c r="P33" s="161" t="str">
        <f>IF(P32="","",IF(P32-R32&gt;0,"○",IF(P32-R32=0,"△","●")))</f>
        <v/>
      </c>
      <c r="Q33" s="162"/>
      <c r="R33" s="162"/>
      <c r="S33" s="144"/>
      <c r="T33" s="144"/>
      <c r="U33" s="144"/>
      <c r="V33" s="144"/>
      <c r="W33" s="144"/>
      <c r="X33" s="144"/>
      <c r="Y33" s="144"/>
      <c r="Z33" s="158"/>
      <c r="AA33" s="159"/>
      <c r="AB33" s="160"/>
    </row>
    <row r="34" spans="1:28" ht="17.100000000000001" customHeight="1">
      <c r="A34" s="144">
        <v>2</v>
      </c>
      <c r="B34" s="174" t="str">
        <f>組合せ!B14</f>
        <v>玉穂SSS</v>
      </c>
      <c r="C34" s="175"/>
      <c r="D34" s="14" t="str">
        <f>IF(G33="","",I32)</f>
        <v/>
      </c>
      <c r="E34" s="15" t="s">
        <v>26</v>
      </c>
      <c r="F34" s="16" t="str">
        <f>IF(G33="","",G32)</f>
        <v/>
      </c>
      <c r="G34" s="138"/>
      <c r="H34" s="139"/>
      <c r="I34" s="140"/>
      <c r="J34" s="11"/>
      <c r="K34" s="12" t="s">
        <v>27</v>
      </c>
      <c r="L34" s="13"/>
      <c r="M34" s="12"/>
      <c r="N34" s="12" t="s">
        <v>27</v>
      </c>
      <c r="O34" s="12"/>
      <c r="P34" s="11"/>
      <c r="Q34" s="12" t="s">
        <v>27</v>
      </c>
      <c r="R34" s="13"/>
      <c r="S34" s="144"/>
      <c r="T34" s="144"/>
      <c r="U34" s="144"/>
      <c r="V34" s="144"/>
      <c r="W34" s="144"/>
      <c r="X34" s="144"/>
      <c r="Y34" s="144"/>
      <c r="Z34" s="157"/>
      <c r="AA34" s="159"/>
      <c r="AB34" s="160">
        <f t="shared" ref="AB34" si="8">10000*S34+100*Z34+V34</f>
        <v>0</v>
      </c>
    </row>
    <row r="35" spans="1:28" ht="17.100000000000001" customHeight="1">
      <c r="A35" s="144"/>
      <c r="B35" s="176"/>
      <c r="C35" s="177"/>
      <c r="D35" s="165" t="str">
        <f>IF(D34="","",IF(D34-F34&gt;0,"○",IF(D34-F34=0,"△","●")))</f>
        <v/>
      </c>
      <c r="E35" s="166"/>
      <c r="F35" s="167"/>
      <c r="G35" s="141"/>
      <c r="H35" s="142"/>
      <c r="I35" s="143"/>
      <c r="J35" s="161" t="str">
        <f>IF(J34="","",IF(J34-L34&gt;0,"○",IF(J34-L34=0,"△","●")))</f>
        <v/>
      </c>
      <c r="K35" s="162"/>
      <c r="L35" s="163"/>
      <c r="M35" s="161" t="str">
        <f>IF(M34="","",IF(M34-O34&gt;0,"○",IF(M34-O34=0,"△","●")))</f>
        <v/>
      </c>
      <c r="N35" s="162"/>
      <c r="O35" s="163"/>
      <c r="P35" s="161" t="str">
        <f>IF(P34="","",IF(P34-R34&gt;0,"○",IF(P34-R34=0,"△","●")))</f>
        <v/>
      </c>
      <c r="Q35" s="162"/>
      <c r="R35" s="162"/>
      <c r="S35" s="144"/>
      <c r="T35" s="144"/>
      <c r="U35" s="144"/>
      <c r="V35" s="144"/>
      <c r="W35" s="144"/>
      <c r="X35" s="144"/>
      <c r="Y35" s="144"/>
      <c r="Z35" s="158"/>
      <c r="AA35" s="159"/>
      <c r="AB35" s="160"/>
    </row>
    <row r="36" spans="1:28" ht="17.100000000000001" customHeight="1">
      <c r="A36" s="132">
        <v>3</v>
      </c>
      <c r="B36" s="134" t="str">
        <f>組合せ!B15</f>
        <v>甲府東ジュニア</v>
      </c>
      <c r="C36" s="135"/>
      <c r="D36" s="15" t="str">
        <f>IF(J33="","",L32)</f>
        <v/>
      </c>
      <c r="E36" s="15" t="s">
        <v>26</v>
      </c>
      <c r="F36" s="16" t="str">
        <f>IF(J33="","",J32)</f>
        <v/>
      </c>
      <c r="G36" s="15" t="str">
        <f>IF(J35="","",L34)</f>
        <v/>
      </c>
      <c r="H36" s="15" t="s">
        <v>26</v>
      </c>
      <c r="I36" s="16" t="str">
        <f>IF(J35="","",J34)</f>
        <v/>
      </c>
      <c r="J36" s="138"/>
      <c r="K36" s="139"/>
      <c r="L36" s="140"/>
      <c r="M36" s="11"/>
      <c r="N36" s="12" t="s">
        <v>27</v>
      </c>
      <c r="O36" s="13"/>
      <c r="P36" s="12"/>
      <c r="Q36" s="12" t="s">
        <v>27</v>
      </c>
      <c r="R36" s="12"/>
      <c r="S36" s="144"/>
      <c r="T36" s="144"/>
      <c r="U36" s="144"/>
      <c r="V36" s="144"/>
      <c r="W36" s="144"/>
      <c r="X36" s="144"/>
      <c r="Y36" s="144"/>
      <c r="Z36" s="157"/>
      <c r="AA36" s="159"/>
      <c r="AB36" s="160">
        <f t="shared" ref="AB36" si="9">10000*S36+100*Z36+V36</f>
        <v>0</v>
      </c>
    </row>
    <row r="37" spans="1:28" ht="17.100000000000001" customHeight="1">
      <c r="A37" s="133"/>
      <c r="B37" s="136"/>
      <c r="C37" s="137"/>
      <c r="D37" s="171" t="str">
        <f>IF(D36="","",IF(D36-F36&gt;0,"○",IF(D36-F36=0,"△","●")))</f>
        <v/>
      </c>
      <c r="E37" s="171"/>
      <c r="F37" s="172"/>
      <c r="G37" s="171" t="str">
        <f>IF(G36="","",IF(G36-I36&gt;0,"○",IF(G36-I36=0,"△","●")))</f>
        <v/>
      </c>
      <c r="H37" s="166"/>
      <c r="I37" s="167"/>
      <c r="J37" s="141"/>
      <c r="K37" s="142"/>
      <c r="L37" s="143"/>
      <c r="M37" s="161" t="str">
        <f>IF(M36="","",IF(M36-O36&gt;0,"○",IF(M36-O36=0,"△","●")))</f>
        <v/>
      </c>
      <c r="N37" s="162"/>
      <c r="O37" s="163"/>
      <c r="P37" s="161" t="str">
        <f>IF(P36="","",IF(P36-R36&gt;0,"○",IF(P36-R36=0,"△","●")))</f>
        <v/>
      </c>
      <c r="Q37" s="162"/>
      <c r="R37" s="163"/>
      <c r="S37" s="144"/>
      <c r="T37" s="144"/>
      <c r="U37" s="144"/>
      <c r="V37" s="144"/>
      <c r="W37" s="144"/>
      <c r="X37" s="144"/>
      <c r="Y37" s="144"/>
      <c r="Z37" s="158"/>
      <c r="AA37" s="159"/>
      <c r="AB37" s="160"/>
    </row>
    <row r="38" spans="1:28" ht="17.100000000000001" customHeight="1">
      <c r="A38" s="144">
        <v>4</v>
      </c>
      <c r="B38" s="134" t="str">
        <f>組合せ!B16</f>
        <v>エスヴィエント</v>
      </c>
      <c r="C38" s="135"/>
      <c r="D38" s="14" t="str">
        <f>IF(M33="","",O32)</f>
        <v/>
      </c>
      <c r="E38" s="15" t="s">
        <v>27</v>
      </c>
      <c r="F38" s="16" t="str">
        <f>IF(M33="","",M32)</f>
        <v/>
      </c>
      <c r="G38" s="15" t="str">
        <f>IF(M35="","",O34)</f>
        <v/>
      </c>
      <c r="H38" s="15" t="s">
        <v>26</v>
      </c>
      <c r="I38" s="15" t="str">
        <f>IF(M35="","",M34)</f>
        <v/>
      </c>
      <c r="J38" s="14" t="str">
        <f>IF(M37="","",O36)</f>
        <v/>
      </c>
      <c r="K38" s="15" t="s">
        <v>26</v>
      </c>
      <c r="L38" s="16" t="str">
        <f>IF(M37="","",M36)</f>
        <v/>
      </c>
      <c r="M38" s="138"/>
      <c r="N38" s="139"/>
      <c r="O38" s="140"/>
      <c r="P38" s="11"/>
      <c r="Q38" s="12" t="s">
        <v>27</v>
      </c>
      <c r="R38" s="13"/>
      <c r="S38" s="144"/>
      <c r="T38" s="144"/>
      <c r="U38" s="144"/>
      <c r="V38" s="144"/>
      <c r="W38" s="144"/>
      <c r="X38" s="144"/>
      <c r="Y38" s="144"/>
      <c r="Z38" s="157"/>
      <c r="AA38" s="159"/>
      <c r="AB38" s="160">
        <f t="shared" ref="AB38" si="10">10000*S38+100*Z38+V38</f>
        <v>0</v>
      </c>
    </row>
    <row r="39" spans="1:28" ht="17.100000000000001" customHeight="1">
      <c r="A39" s="144"/>
      <c r="B39" s="136"/>
      <c r="C39" s="137"/>
      <c r="D39" s="166" t="str">
        <f>IF(D38="","",IF(D38-F38&gt;0,"○",IF(D38-F38=0,"△","●")))</f>
        <v/>
      </c>
      <c r="E39" s="166"/>
      <c r="F39" s="167"/>
      <c r="G39" s="166" t="str">
        <f>IF(G38="","",IF(G38-I38&gt;0,"○",IF(G38-I38=0,"△","●")))</f>
        <v/>
      </c>
      <c r="H39" s="166"/>
      <c r="I39" s="167"/>
      <c r="J39" s="165" t="str">
        <f>IF(J38="","",IF(J38-L38&gt;0,"○",IF(J38-L38=0,"△","●")))</f>
        <v/>
      </c>
      <c r="K39" s="166"/>
      <c r="L39" s="167"/>
      <c r="M39" s="141"/>
      <c r="N39" s="142"/>
      <c r="O39" s="143"/>
      <c r="P39" s="161" t="str">
        <f>IF(P38="","",IF(P38-R38&gt;0,"○",IF(P38-R38=0,"△","●")))</f>
        <v/>
      </c>
      <c r="Q39" s="162"/>
      <c r="R39" s="162"/>
      <c r="S39" s="144"/>
      <c r="T39" s="144"/>
      <c r="U39" s="144"/>
      <c r="V39" s="144"/>
      <c r="W39" s="144"/>
      <c r="X39" s="144"/>
      <c r="Y39" s="144"/>
      <c r="Z39" s="158"/>
      <c r="AA39" s="159"/>
      <c r="AB39" s="160"/>
    </row>
    <row r="40" spans="1:28" ht="17.100000000000001" customHeight="1">
      <c r="A40" s="132">
        <v>5</v>
      </c>
      <c r="B40" s="178" t="str">
        <f>組合せ!B17</f>
        <v>ラーゴ河口湖</v>
      </c>
      <c r="C40" s="135"/>
      <c r="D40" s="14" t="str">
        <f>IF(P33="","",R32)</f>
        <v/>
      </c>
      <c r="E40" s="15" t="s">
        <v>27</v>
      </c>
      <c r="F40" s="16" t="str">
        <f>IF(P33="","",P32)</f>
        <v/>
      </c>
      <c r="G40" s="15" t="str">
        <f>IF(P35="","",R34)</f>
        <v/>
      </c>
      <c r="H40" s="15" t="s">
        <v>27</v>
      </c>
      <c r="I40" s="15" t="str">
        <f>IF(P35="","",P34)</f>
        <v/>
      </c>
      <c r="J40" s="14" t="str">
        <f>IF(P37="","",R36)</f>
        <v/>
      </c>
      <c r="K40" s="15" t="s">
        <v>27</v>
      </c>
      <c r="L40" s="16" t="str">
        <f>IF(P37="","",P36)</f>
        <v/>
      </c>
      <c r="M40" s="15" t="str">
        <f>IF(P39="","",R38)</f>
        <v/>
      </c>
      <c r="N40" s="15" t="s">
        <v>27</v>
      </c>
      <c r="O40" s="16" t="str">
        <f>IF(P39="","",P38)</f>
        <v/>
      </c>
      <c r="P40" s="138"/>
      <c r="Q40" s="139"/>
      <c r="R40" s="140"/>
      <c r="S40" s="144"/>
      <c r="T40" s="144"/>
      <c r="U40" s="144"/>
      <c r="V40" s="144"/>
      <c r="W40" s="144"/>
      <c r="X40" s="144"/>
      <c r="Y40" s="144"/>
      <c r="Z40" s="157"/>
      <c r="AA40" s="159"/>
      <c r="AB40" s="160">
        <f t="shared" ref="AB40" si="11">10000*S40+100*Z40+V40</f>
        <v>0</v>
      </c>
    </row>
    <row r="41" spans="1:28" ht="17.100000000000001" customHeight="1">
      <c r="A41" s="133"/>
      <c r="B41" s="179"/>
      <c r="C41" s="137"/>
      <c r="D41" s="165" t="str">
        <f>IF(D40="","",IF(D40-F40&gt;0,"○",IF(D40-F40=0,"△","●")))</f>
        <v/>
      </c>
      <c r="E41" s="166"/>
      <c r="F41" s="167"/>
      <c r="G41" s="165" t="str">
        <f>IF(G40="","",IF(G40-I40&gt;0,"○",IF(G40-I40=0,"△","●")))</f>
        <v/>
      </c>
      <c r="H41" s="166"/>
      <c r="I41" s="167"/>
      <c r="J41" s="165" t="str">
        <f>IF(J40="","",IF(J40-L40&gt;0,"○",IF(J40-L40=0,"△","●")))</f>
        <v/>
      </c>
      <c r="K41" s="166"/>
      <c r="L41" s="167"/>
      <c r="M41" s="165" t="str">
        <f>IF(M40="","",IF(M40-O40&gt;0,"○",IF(M40-O40=0,"△","●")))</f>
        <v/>
      </c>
      <c r="N41" s="166"/>
      <c r="O41" s="167"/>
      <c r="P41" s="141"/>
      <c r="Q41" s="142"/>
      <c r="R41" s="143"/>
      <c r="S41" s="144"/>
      <c r="T41" s="144"/>
      <c r="U41" s="144"/>
      <c r="V41" s="144"/>
      <c r="W41" s="144"/>
      <c r="X41" s="144"/>
      <c r="Y41" s="144"/>
      <c r="Z41" s="158"/>
      <c r="AA41" s="159"/>
      <c r="AB41" s="160"/>
    </row>
    <row r="42" spans="1:28" ht="17.100000000000001" customHeight="1">
      <c r="A42" s="73"/>
      <c r="B42" s="72"/>
      <c r="C42" s="72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3"/>
      <c r="Q42" s="73"/>
      <c r="R42" s="73"/>
      <c r="S42" s="75"/>
      <c r="T42" s="75"/>
      <c r="U42" s="75"/>
      <c r="V42" s="75"/>
      <c r="W42" s="75"/>
      <c r="X42" s="73"/>
      <c r="Y42" s="73"/>
      <c r="Z42" s="76"/>
      <c r="AA42" s="77"/>
      <c r="AB42" s="70"/>
    </row>
    <row r="43" spans="1:28" ht="34.5" customHeight="1">
      <c r="A43" s="145" t="str">
        <f>組合せ!D18</f>
        <v>D</v>
      </c>
      <c r="B43" s="145"/>
      <c r="C43" s="180" t="s">
        <v>32</v>
      </c>
      <c r="D43" s="180"/>
      <c r="E43" s="180"/>
      <c r="F43" s="180"/>
      <c r="G43" s="146" t="str">
        <f>組合せ!F18</f>
        <v>小瀬球技場
東面【午後】
（玉諸グリーン）</v>
      </c>
      <c r="H43" s="146"/>
      <c r="I43" s="146"/>
      <c r="J43" s="146"/>
      <c r="K43" s="146"/>
      <c r="L43" s="146"/>
      <c r="M43" s="146"/>
      <c r="N43" s="146"/>
      <c r="O43" s="146"/>
      <c r="P43" s="181" t="str">
        <f>組合せ!G18</f>
        <v>9月9日（日）
小瀬補助
北面【午後】
（玉諸SSS）</v>
      </c>
      <c r="Q43" s="181"/>
      <c r="R43" s="181"/>
      <c r="S43" s="181"/>
      <c r="T43" s="181"/>
      <c r="U43" s="181"/>
      <c r="V43" s="181"/>
      <c r="W43" s="181"/>
      <c r="X43" s="3"/>
      <c r="Y43" s="3"/>
      <c r="Z43" s="3"/>
      <c r="AA43" s="3"/>
      <c r="AB43" s="4"/>
    </row>
    <row r="44" spans="1:28" ht="17.100000000000001" customHeight="1">
      <c r="A44" s="6"/>
      <c r="B44" s="147" t="str">
        <f>A43</f>
        <v>D</v>
      </c>
      <c r="C44" s="148"/>
      <c r="D44" s="151" t="str">
        <f>B46</f>
        <v>田富SSS</v>
      </c>
      <c r="E44" s="152"/>
      <c r="F44" s="153"/>
      <c r="G44" s="151" t="str">
        <f>B48</f>
        <v>玉諸グリーン</v>
      </c>
      <c r="H44" s="152"/>
      <c r="I44" s="153"/>
      <c r="J44" s="151" t="str">
        <f>B50</f>
        <v>FCヴァリエ都留</v>
      </c>
      <c r="K44" s="152"/>
      <c r="L44" s="153"/>
      <c r="M44" s="151" t="str">
        <f>B52</f>
        <v>FC．SABIO</v>
      </c>
      <c r="N44" s="152"/>
      <c r="O44" s="153"/>
      <c r="P44" s="151" t="str">
        <f>B54</f>
        <v>VCひがしJr</v>
      </c>
      <c r="Q44" s="152"/>
      <c r="R44" s="152"/>
      <c r="S44" s="164" t="s">
        <v>20</v>
      </c>
      <c r="T44" s="164"/>
      <c r="U44" s="164"/>
      <c r="V44" s="144" t="s">
        <v>21</v>
      </c>
      <c r="W44" s="144"/>
      <c r="X44" s="144" t="s">
        <v>22</v>
      </c>
      <c r="Y44" s="144"/>
      <c r="Z44" s="7" t="s">
        <v>23</v>
      </c>
      <c r="AA44" s="159" t="s">
        <v>24</v>
      </c>
      <c r="AB44" s="8"/>
    </row>
    <row r="45" spans="1:28" ht="17.100000000000001" customHeight="1">
      <c r="A45" s="9"/>
      <c r="B45" s="149"/>
      <c r="C45" s="150"/>
      <c r="D45" s="154"/>
      <c r="E45" s="155"/>
      <c r="F45" s="156"/>
      <c r="G45" s="154"/>
      <c r="H45" s="155"/>
      <c r="I45" s="156"/>
      <c r="J45" s="154"/>
      <c r="K45" s="155"/>
      <c r="L45" s="156"/>
      <c r="M45" s="154"/>
      <c r="N45" s="155"/>
      <c r="O45" s="156"/>
      <c r="P45" s="154"/>
      <c r="Q45" s="155"/>
      <c r="R45" s="155"/>
      <c r="S45" s="164"/>
      <c r="T45" s="164"/>
      <c r="U45" s="164"/>
      <c r="V45" s="144"/>
      <c r="W45" s="144"/>
      <c r="X45" s="144"/>
      <c r="Y45" s="144"/>
      <c r="Z45" s="10" t="s">
        <v>25</v>
      </c>
      <c r="AA45" s="159"/>
      <c r="AB45" s="8"/>
    </row>
    <row r="46" spans="1:28" ht="17.100000000000001" customHeight="1">
      <c r="A46" s="132">
        <v>1</v>
      </c>
      <c r="B46" s="134" t="str">
        <f>組合せ!B18</f>
        <v>田富SSS</v>
      </c>
      <c r="C46" s="135"/>
      <c r="D46" s="138"/>
      <c r="E46" s="139"/>
      <c r="F46" s="140"/>
      <c r="G46" s="11"/>
      <c r="H46" s="12" t="s">
        <v>26</v>
      </c>
      <c r="I46" s="12"/>
      <c r="J46" s="11"/>
      <c r="K46" s="12" t="s">
        <v>27</v>
      </c>
      <c r="L46" s="13"/>
      <c r="M46" s="12"/>
      <c r="N46" s="12" t="s">
        <v>26</v>
      </c>
      <c r="O46" s="12"/>
      <c r="P46" s="11"/>
      <c r="Q46" s="12" t="s">
        <v>26</v>
      </c>
      <c r="R46" s="13"/>
      <c r="S46" s="144"/>
      <c r="T46" s="144"/>
      <c r="U46" s="144"/>
      <c r="V46" s="144"/>
      <c r="W46" s="144"/>
      <c r="X46" s="144"/>
      <c r="Y46" s="144"/>
      <c r="Z46" s="157"/>
      <c r="AA46" s="159"/>
      <c r="AB46" s="160">
        <f>10000*S46+100*Z46+V46</f>
        <v>0</v>
      </c>
    </row>
    <row r="47" spans="1:28" ht="17.100000000000001" customHeight="1">
      <c r="A47" s="133"/>
      <c r="B47" s="136"/>
      <c r="C47" s="137"/>
      <c r="D47" s="141"/>
      <c r="E47" s="142"/>
      <c r="F47" s="143"/>
      <c r="G47" s="161" t="str">
        <f>IF(G46="","",IF(G46-I46&gt;0,"○",IF(G46-I46=0,"△","●")))</f>
        <v/>
      </c>
      <c r="H47" s="162"/>
      <c r="I47" s="163"/>
      <c r="J47" s="161" t="str">
        <f>IF(J46="","",IF(J46-L46&gt;0,"○",IF(J46-L46=0,"△","●")))</f>
        <v/>
      </c>
      <c r="K47" s="162"/>
      <c r="L47" s="163"/>
      <c r="M47" s="161" t="str">
        <f>IF(M46="","",IF(M46-O46&gt;0,"○",IF(M46-O46=0,"△","●")))</f>
        <v/>
      </c>
      <c r="N47" s="162"/>
      <c r="O47" s="163"/>
      <c r="P47" s="161" t="str">
        <f>IF(P46="","",IF(P46-R46&gt;0,"○",IF(P46-R46=0,"△","●")))</f>
        <v/>
      </c>
      <c r="Q47" s="162"/>
      <c r="R47" s="162"/>
      <c r="S47" s="144"/>
      <c r="T47" s="144"/>
      <c r="U47" s="144"/>
      <c r="V47" s="144"/>
      <c r="W47" s="144"/>
      <c r="X47" s="144"/>
      <c r="Y47" s="144"/>
      <c r="Z47" s="158"/>
      <c r="AA47" s="159"/>
      <c r="AB47" s="160"/>
    </row>
    <row r="48" spans="1:28" ht="17.100000000000001" customHeight="1">
      <c r="A48" s="144">
        <v>2</v>
      </c>
      <c r="B48" s="174" t="str">
        <f>組合せ!B19</f>
        <v>玉諸グリーン</v>
      </c>
      <c r="C48" s="175"/>
      <c r="D48" s="14" t="str">
        <f>IF(G47="","",I46)</f>
        <v/>
      </c>
      <c r="E48" s="15" t="s">
        <v>26</v>
      </c>
      <c r="F48" s="16" t="str">
        <f>IF(G47="","",G46)</f>
        <v/>
      </c>
      <c r="G48" s="138"/>
      <c r="H48" s="139"/>
      <c r="I48" s="140"/>
      <c r="J48" s="11"/>
      <c r="K48" s="12" t="s">
        <v>27</v>
      </c>
      <c r="L48" s="13"/>
      <c r="M48" s="12"/>
      <c r="N48" s="12" t="s">
        <v>27</v>
      </c>
      <c r="O48" s="12"/>
      <c r="P48" s="11"/>
      <c r="Q48" s="12" t="s">
        <v>27</v>
      </c>
      <c r="R48" s="13"/>
      <c r="S48" s="144"/>
      <c r="T48" s="144"/>
      <c r="U48" s="144"/>
      <c r="V48" s="144"/>
      <c r="W48" s="144"/>
      <c r="X48" s="144"/>
      <c r="Y48" s="144"/>
      <c r="Z48" s="157"/>
      <c r="AA48" s="159"/>
      <c r="AB48" s="160">
        <f t="shared" ref="AB48" si="12">10000*S48+100*Z48+V48</f>
        <v>0</v>
      </c>
    </row>
    <row r="49" spans="1:28" ht="17.100000000000001" customHeight="1">
      <c r="A49" s="144"/>
      <c r="B49" s="176"/>
      <c r="C49" s="177"/>
      <c r="D49" s="165" t="str">
        <f>IF(D48="","",IF(D48-F48&gt;0,"○",IF(D48-F48=0,"△","●")))</f>
        <v/>
      </c>
      <c r="E49" s="166"/>
      <c r="F49" s="167"/>
      <c r="G49" s="141"/>
      <c r="H49" s="142"/>
      <c r="I49" s="143"/>
      <c r="J49" s="161" t="str">
        <f>IF(J48="","",IF(J48-L48&gt;0,"○",IF(J48-L48=0,"△","●")))</f>
        <v/>
      </c>
      <c r="K49" s="162"/>
      <c r="L49" s="163"/>
      <c r="M49" s="161" t="str">
        <f>IF(M48="","",IF(M48-O48&gt;0,"○",IF(M48-O48=0,"△","●")))</f>
        <v/>
      </c>
      <c r="N49" s="162"/>
      <c r="O49" s="163"/>
      <c r="P49" s="161" t="str">
        <f>IF(P48="","",IF(P48-R48&gt;0,"○",IF(P48-R48=0,"△","●")))</f>
        <v/>
      </c>
      <c r="Q49" s="162"/>
      <c r="R49" s="162"/>
      <c r="S49" s="144"/>
      <c r="T49" s="144"/>
      <c r="U49" s="144"/>
      <c r="V49" s="144"/>
      <c r="W49" s="144"/>
      <c r="X49" s="144"/>
      <c r="Y49" s="144"/>
      <c r="Z49" s="158"/>
      <c r="AA49" s="159"/>
      <c r="AB49" s="160"/>
    </row>
    <row r="50" spans="1:28" ht="17.100000000000001" customHeight="1">
      <c r="A50" s="132">
        <v>3</v>
      </c>
      <c r="B50" s="134" t="str">
        <f>組合せ!B20</f>
        <v>FCヴァリエ都留</v>
      </c>
      <c r="C50" s="135"/>
      <c r="D50" s="15" t="str">
        <f>IF(J47="","",L46)</f>
        <v/>
      </c>
      <c r="E50" s="15" t="s">
        <v>26</v>
      </c>
      <c r="F50" s="16" t="str">
        <f>IF(J47="","",J46)</f>
        <v/>
      </c>
      <c r="G50" s="15" t="str">
        <f>IF(J49="","",L48)</f>
        <v/>
      </c>
      <c r="H50" s="15" t="s">
        <v>26</v>
      </c>
      <c r="I50" s="16" t="str">
        <f>IF(J49="","",J48)</f>
        <v/>
      </c>
      <c r="J50" s="138"/>
      <c r="K50" s="139"/>
      <c r="L50" s="140"/>
      <c r="M50" s="11"/>
      <c r="N50" s="12" t="s">
        <v>27</v>
      </c>
      <c r="O50" s="13"/>
      <c r="P50" s="12"/>
      <c r="Q50" s="12" t="s">
        <v>27</v>
      </c>
      <c r="R50" s="12"/>
      <c r="S50" s="144"/>
      <c r="T50" s="144"/>
      <c r="U50" s="144"/>
      <c r="V50" s="144"/>
      <c r="W50" s="144"/>
      <c r="X50" s="144"/>
      <c r="Y50" s="144"/>
      <c r="Z50" s="157"/>
      <c r="AA50" s="159"/>
      <c r="AB50" s="160">
        <f t="shared" ref="AB50" si="13">10000*S50+100*Z50+V50</f>
        <v>0</v>
      </c>
    </row>
    <row r="51" spans="1:28" ht="17.100000000000001" customHeight="1">
      <c r="A51" s="133"/>
      <c r="B51" s="136"/>
      <c r="C51" s="137"/>
      <c r="D51" s="171" t="str">
        <f>IF(D50="","",IF(D50-F50&gt;0,"○",IF(D50-F50=0,"△","●")))</f>
        <v/>
      </c>
      <c r="E51" s="171"/>
      <c r="F51" s="172"/>
      <c r="G51" s="171" t="str">
        <f>IF(G50="","",IF(G50-I50&gt;0,"○",IF(G50-I50=0,"△","●")))</f>
        <v/>
      </c>
      <c r="H51" s="166"/>
      <c r="I51" s="167"/>
      <c r="J51" s="141"/>
      <c r="K51" s="142"/>
      <c r="L51" s="143"/>
      <c r="M51" s="161" t="str">
        <f>IF(M50="","",IF(M50-O50&gt;0,"○",IF(M50-O50=0,"△","●")))</f>
        <v/>
      </c>
      <c r="N51" s="162"/>
      <c r="O51" s="163"/>
      <c r="P51" s="161" t="str">
        <f>IF(P50="","",IF(P50-R50&gt;0,"○",IF(P50-R50=0,"△","●")))</f>
        <v/>
      </c>
      <c r="Q51" s="162"/>
      <c r="R51" s="163"/>
      <c r="S51" s="144"/>
      <c r="T51" s="144"/>
      <c r="U51" s="144"/>
      <c r="V51" s="144"/>
      <c r="W51" s="144"/>
      <c r="X51" s="144"/>
      <c r="Y51" s="144"/>
      <c r="Z51" s="158"/>
      <c r="AA51" s="159"/>
      <c r="AB51" s="160"/>
    </row>
    <row r="52" spans="1:28" ht="17.100000000000001" customHeight="1">
      <c r="A52" s="144">
        <v>4</v>
      </c>
      <c r="B52" s="134" t="str">
        <f>組合せ!B21</f>
        <v>FC．SABIO</v>
      </c>
      <c r="C52" s="135"/>
      <c r="D52" s="14" t="str">
        <f>IF(M47="","",O46)</f>
        <v/>
      </c>
      <c r="E52" s="15" t="s">
        <v>27</v>
      </c>
      <c r="F52" s="16" t="str">
        <f>IF(M47="","",M46)</f>
        <v/>
      </c>
      <c r="G52" s="15" t="str">
        <f>IF(M49="","",O48)</f>
        <v/>
      </c>
      <c r="H52" s="15" t="s">
        <v>26</v>
      </c>
      <c r="I52" s="15" t="str">
        <f>IF(M49="","",M48)</f>
        <v/>
      </c>
      <c r="J52" s="14" t="str">
        <f>IF(M51="","",O50)</f>
        <v/>
      </c>
      <c r="K52" s="15" t="s">
        <v>26</v>
      </c>
      <c r="L52" s="16" t="str">
        <f>IF(M51="","",M50)</f>
        <v/>
      </c>
      <c r="M52" s="138"/>
      <c r="N52" s="139"/>
      <c r="O52" s="140"/>
      <c r="P52" s="11"/>
      <c r="Q52" s="12" t="s">
        <v>27</v>
      </c>
      <c r="R52" s="13"/>
      <c r="S52" s="144"/>
      <c r="T52" s="144"/>
      <c r="U52" s="144"/>
      <c r="V52" s="144"/>
      <c r="W52" s="144"/>
      <c r="X52" s="144"/>
      <c r="Y52" s="144"/>
      <c r="Z52" s="157"/>
      <c r="AA52" s="159"/>
      <c r="AB52" s="160">
        <f t="shared" ref="AB52" si="14">10000*S52+100*Z52+V52</f>
        <v>0</v>
      </c>
    </row>
    <row r="53" spans="1:28" ht="17.100000000000001" customHeight="1">
      <c r="A53" s="144"/>
      <c r="B53" s="136"/>
      <c r="C53" s="137"/>
      <c r="D53" s="166" t="str">
        <f>IF(D52="","",IF(D52-F52&gt;0,"○",IF(D52-F52=0,"△","●")))</f>
        <v/>
      </c>
      <c r="E53" s="166"/>
      <c r="F53" s="167"/>
      <c r="G53" s="166" t="str">
        <f>IF(G52="","",IF(G52-I52&gt;0,"○",IF(G52-I52=0,"△","●")))</f>
        <v/>
      </c>
      <c r="H53" s="166"/>
      <c r="I53" s="167"/>
      <c r="J53" s="165" t="str">
        <f>IF(J52="","",IF(J52-L52&gt;0,"○",IF(J52-L52=0,"△","●")))</f>
        <v/>
      </c>
      <c r="K53" s="166"/>
      <c r="L53" s="167"/>
      <c r="M53" s="141"/>
      <c r="N53" s="142"/>
      <c r="O53" s="143"/>
      <c r="P53" s="161" t="str">
        <f>IF(P52="","",IF(P52-R52&gt;0,"○",IF(P52-R52=0,"△","●")))</f>
        <v/>
      </c>
      <c r="Q53" s="162"/>
      <c r="R53" s="162"/>
      <c r="S53" s="144"/>
      <c r="T53" s="144"/>
      <c r="U53" s="144"/>
      <c r="V53" s="144"/>
      <c r="W53" s="144"/>
      <c r="X53" s="144"/>
      <c r="Y53" s="144"/>
      <c r="Z53" s="158"/>
      <c r="AA53" s="159"/>
      <c r="AB53" s="160"/>
    </row>
    <row r="54" spans="1:28" ht="17.100000000000001" customHeight="1">
      <c r="A54" s="132">
        <v>5</v>
      </c>
      <c r="B54" s="178" t="str">
        <f>組合せ!B22</f>
        <v>VCひがしJr</v>
      </c>
      <c r="C54" s="135"/>
      <c r="D54" s="14" t="str">
        <f>IF(P47="","",R46)</f>
        <v/>
      </c>
      <c r="E54" s="15" t="s">
        <v>27</v>
      </c>
      <c r="F54" s="16" t="str">
        <f>IF(P47="","",P46)</f>
        <v/>
      </c>
      <c r="G54" s="15" t="str">
        <f>IF(P49="","",R48)</f>
        <v/>
      </c>
      <c r="H54" s="15" t="s">
        <v>27</v>
      </c>
      <c r="I54" s="15" t="str">
        <f>IF(P49="","",P48)</f>
        <v/>
      </c>
      <c r="J54" s="14" t="str">
        <f>IF(P51="","",R50)</f>
        <v/>
      </c>
      <c r="K54" s="15" t="s">
        <v>27</v>
      </c>
      <c r="L54" s="16" t="str">
        <f>IF(P51="","",P50)</f>
        <v/>
      </c>
      <c r="M54" s="15" t="str">
        <f>IF(P53="","",R52)</f>
        <v/>
      </c>
      <c r="N54" s="15" t="s">
        <v>27</v>
      </c>
      <c r="O54" s="16" t="str">
        <f>IF(P53="","",P52)</f>
        <v/>
      </c>
      <c r="P54" s="138"/>
      <c r="Q54" s="139"/>
      <c r="R54" s="140"/>
      <c r="S54" s="144"/>
      <c r="T54" s="144"/>
      <c r="U54" s="144"/>
      <c r="V54" s="144"/>
      <c r="W54" s="144"/>
      <c r="X54" s="144"/>
      <c r="Y54" s="144"/>
      <c r="Z54" s="157"/>
      <c r="AA54" s="159"/>
      <c r="AB54" s="160">
        <f t="shared" ref="AB54" si="15">10000*S54+100*Z54+V54</f>
        <v>0</v>
      </c>
    </row>
    <row r="55" spans="1:28" ht="17.100000000000001" customHeight="1">
      <c r="A55" s="133"/>
      <c r="B55" s="179"/>
      <c r="C55" s="137"/>
      <c r="D55" s="165" t="str">
        <f>IF(D54="","",IF(D54-F54&gt;0,"○",IF(D54-F54=0,"△","●")))</f>
        <v/>
      </c>
      <c r="E55" s="166"/>
      <c r="F55" s="167"/>
      <c r="G55" s="165" t="str">
        <f>IF(G54="","",IF(G54-I54&gt;0,"○",IF(G54-I54=0,"△","●")))</f>
        <v/>
      </c>
      <c r="H55" s="166"/>
      <c r="I55" s="167"/>
      <c r="J55" s="165" t="str">
        <f>IF(J54="","",IF(J54-L54&gt;0,"○",IF(J54-L54=0,"△","●")))</f>
        <v/>
      </c>
      <c r="K55" s="166"/>
      <c r="L55" s="167"/>
      <c r="M55" s="165" t="str">
        <f>IF(M54="","",IF(M54-O54&gt;0,"○",IF(M54-O54=0,"△","●")))</f>
        <v/>
      </c>
      <c r="N55" s="166"/>
      <c r="O55" s="167"/>
      <c r="P55" s="141"/>
      <c r="Q55" s="142"/>
      <c r="R55" s="143"/>
      <c r="S55" s="144"/>
      <c r="T55" s="144"/>
      <c r="U55" s="144"/>
      <c r="V55" s="144"/>
      <c r="W55" s="144"/>
      <c r="X55" s="144"/>
      <c r="Y55" s="144"/>
      <c r="Z55" s="158"/>
      <c r="AA55" s="159"/>
      <c r="AB55" s="160"/>
    </row>
    <row r="56" spans="1:28" ht="17.100000000000001" customHeight="1">
      <c r="A56" s="4"/>
      <c r="B56" s="4"/>
      <c r="C56" s="4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9"/>
      <c r="T56" s="19"/>
      <c r="U56" s="19"/>
      <c r="V56" s="19"/>
      <c r="W56" s="19"/>
      <c r="X56" s="19"/>
      <c r="Y56" s="19"/>
      <c r="Z56" s="20"/>
      <c r="AA56" s="8"/>
      <c r="AB56" s="8"/>
    </row>
    <row r="57" spans="1:28" ht="34.5" customHeight="1">
      <c r="A57" s="145" t="str">
        <f>組合せ!J3</f>
        <v>E</v>
      </c>
      <c r="B57" s="145"/>
      <c r="C57" s="182" t="s">
        <v>32</v>
      </c>
      <c r="D57" s="182"/>
      <c r="E57" s="182"/>
      <c r="F57" s="2"/>
      <c r="G57" s="146" t="str">
        <f>組合せ!L3</f>
        <v>小瀬補助競技場
南面【午前】
（国母ジョカーレ）</v>
      </c>
      <c r="H57" s="146"/>
      <c r="I57" s="146"/>
      <c r="J57" s="146"/>
      <c r="K57" s="146"/>
      <c r="L57" s="146"/>
      <c r="M57" s="146"/>
      <c r="N57" s="146"/>
      <c r="O57" s="146"/>
      <c r="P57" s="146" t="str">
        <f>組合せ!M3</f>
        <v>9月15日（土）
小瀬補助競技場
（国母ジョカーレ）</v>
      </c>
      <c r="Q57" s="146"/>
      <c r="R57" s="146"/>
      <c r="S57" s="146"/>
      <c r="T57" s="146"/>
      <c r="U57" s="146"/>
      <c r="V57" s="146"/>
      <c r="W57" s="146"/>
      <c r="X57" s="3"/>
      <c r="Y57" s="3"/>
      <c r="Z57" s="3"/>
      <c r="AA57" s="3"/>
      <c r="AB57" s="4"/>
    </row>
    <row r="58" spans="1:28" ht="17.100000000000001" customHeight="1">
      <c r="A58" s="6"/>
      <c r="B58" s="147" t="str">
        <f>A57</f>
        <v>E</v>
      </c>
      <c r="C58" s="148"/>
      <c r="D58" s="151" t="str">
        <f>B60</f>
        <v>浅川ジュニア</v>
      </c>
      <c r="E58" s="152"/>
      <c r="F58" s="153"/>
      <c r="G58" s="151" t="str">
        <f>B62</f>
        <v>FCレックス</v>
      </c>
      <c r="H58" s="152"/>
      <c r="I58" s="153"/>
      <c r="J58" s="151" t="str">
        <f>B64</f>
        <v>JAAシエロ</v>
      </c>
      <c r="K58" s="152"/>
      <c r="L58" s="153"/>
      <c r="M58" s="151" t="str">
        <f>B66</f>
        <v>FCジョカーレ</v>
      </c>
      <c r="N58" s="152"/>
      <c r="O58" s="153"/>
      <c r="P58" s="151" t="str">
        <f>B68</f>
        <v>国母SS</v>
      </c>
      <c r="Q58" s="152"/>
      <c r="R58" s="152"/>
      <c r="S58" s="164" t="s">
        <v>20</v>
      </c>
      <c r="T58" s="164"/>
      <c r="U58" s="164"/>
      <c r="V58" s="144" t="s">
        <v>21</v>
      </c>
      <c r="W58" s="144"/>
      <c r="X58" s="144" t="s">
        <v>22</v>
      </c>
      <c r="Y58" s="144"/>
      <c r="Z58" s="7" t="s">
        <v>23</v>
      </c>
      <c r="AA58" s="159" t="s">
        <v>24</v>
      </c>
      <c r="AB58" s="8"/>
    </row>
    <row r="59" spans="1:28" ht="17.100000000000001" customHeight="1">
      <c r="A59" s="9"/>
      <c r="B59" s="149"/>
      <c r="C59" s="150"/>
      <c r="D59" s="154"/>
      <c r="E59" s="155"/>
      <c r="F59" s="156"/>
      <c r="G59" s="154"/>
      <c r="H59" s="155"/>
      <c r="I59" s="156"/>
      <c r="J59" s="154"/>
      <c r="K59" s="155"/>
      <c r="L59" s="156"/>
      <c r="M59" s="154"/>
      <c r="N59" s="155"/>
      <c r="O59" s="156"/>
      <c r="P59" s="154"/>
      <c r="Q59" s="155"/>
      <c r="R59" s="155"/>
      <c r="S59" s="164"/>
      <c r="T59" s="164"/>
      <c r="U59" s="164"/>
      <c r="V59" s="144"/>
      <c r="W59" s="144"/>
      <c r="X59" s="144"/>
      <c r="Y59" s="144"/>
      <c r="Z59" s="10" t="s">
        <v>25</v>
      </c>
      <c r="AA59" s="159"/>
      <c r="AB59" s="8"/>
    </row>
    <row r="60" spans="1:28" ht="17.100000000000001" customHeight="1">
      <c r="A60" s="132">
        <v>1</v>
      </c>
      <c r="B60" s="134" t="str">
        <f>組合せ!I3</f>
        <v>浅川ジュニア</v>
      </c>
      <c r="C60" s="135"/>
      <c r="D60" s="138"/>
      <c r="E60" s="139"/>
      <c r="F60" s="140"/>
      <c r="G60" s="11"/>
      <c r="H60" s="12" t="s">
        <v>26</v>
      </c>
      <c r="I60" s="12"/>
      <c r="J60" s="11"/>
      <c r="K60" s="12" t="s">
        <v>27</v>
      </c>
      <c r="L60" s="13"/>
      <c r="M60" s="12"/>
      <c r="N60" s="12" t="s">
        <v>26</v>
      </c>
      <c r="O60" s="12"/>
      <c r="P60" s="11"/>
      <c r="Q60" s="12" t="s">
        <v>26</v>
      </c>
      <c r="R60" s="13"/>
      <c r="S60" s="144"/>
      <c r="T60" s="144"/>
      <c r="U60" s="144"/>
      <c r="V60" s="144"/>
      <c r="W60" s="144"/>
      <c r="X60" s="144"/>
      <c r="Y60" s="144"/>
      <c r="Z60" s="157"/>
      <c r="AA60" s="159"/>
      <c r="AB60" s="160">
        <f>10000*S60+100*Z60+V60</f>
        <v>0</v>
      </c>
    </row>
    <row r="61" spans="1:28" ht="17.100000000000001" customHeight="1">
      <c r="A61" s="133"/>
      <c r="B61" s="136"/>
      <c r="C61" s="137"/>
      <c r="D61" s="141"/>
      <c r="E61" s="142"/>
      <c r="F61" s="143"/>
      <c r="G61" s="161" t="str">
        <f>IF(G60="","",IF(G60-I60&gt;0,"○",IF(G60-I60=0,"△","●")))</f>
        <v/>
      </c>
      <c r="H61" s="162"/>
      <c r="I61" s="163"/>
      <c r="J61" s="161" t="str">
        <f>IF(J60="","",IF(J60-L60&gt;0,"○",IF(J60-L60=0,"△","●")))</f>
        <v/>
      </c>
      <c r="K61" s="162"/>
      <c r="L61" s="163"/>
      <c r="M61" s="161" t="str">
        <f>IF(M60="","",IF(M60-O60&gt;0,"○",IF(M60-O60=0,"△","●")))</f>
        <v/>
      </c>
      <c r="N61" s="162"/>
      <c r="O61" s="163"/>
      <c r="P61" s="161" t="str">
        <f>IF(P60="","",IF(P60-R60&gt;0,"○",IF(P60-R60=0,"△","●")))</f>
        <v/>
      </c>
      <c r="Q61" s="162"/>
      <c r="R61" s="162"/>
      <c r="S61" s="144"/>
      <c r="T61" s="144"/>
      <c r="U61" s="144"/>
      <c r="V61" s="144"/>
      <c r="W61" s="144"/>
      <c r="X61" s="144"/>
      <c r="Y61" s="144"/>
      <c r="Z61" s="158"/>
      <c r="AA61" s="159"/>
      <c r="AB61" s="160"/>
    </row>
    <row r="62" spans="1:28" ht="17.100000000000001" customHeight="1">
      <c r="A62" s="144">
        <v>2</v>
      </c>
      <c r="B62" s="134" t="str">
        <f>組合せ!I4</f>
        <v>FCレックス</v>
      </c>
      <c r="C62" s="135"/>
      <c r="D62" s="14" t="str">
        <f>IF(G61="","",I60)</f>
        <v/>
      </c>
      <c r="E62" s="15" t="s">
        <v>26</v>
      </c>
      <c r="F62" s="16" t="str">
        <f>IF(G61="","",G60)</f>
        <v/>
      </c>
      <c r="G62" s="138"/>
      <c r="H62" s="139"/>
      <c r="I62" s="140"/>
      <c r="J62" s="11"/>
      <c r="K62" s="12" t="s">
        <v>27</v>
      </c>
      <c r="L62" s="13"/>
      <c r="M62" s="12"/>
      <c r="N62" s="12" t="s">
        <v>27</v>
      </c>
      <c r="O62" s="12"/>
      <c r="P62" s="11"/>
      <c r="Q62" s="12" t="s">
        <v>27</v>
      </c>
      <c r="R62" s="13"/>
      <c r="S62" s="144"/>
      <c r="T62" s="144"/>
      <c r="U62" s="144"/>
      <c r="V62" s="144"/>
      <c r="W62" s="144"/>
      <c r="X62" s="144"/>
      <c r="Y62" s="144"/>
      <c r="Z62" s="157"/>
      <c r="AA62" s="159"/>
      <c r="AB62" s="160">
        <f t="shared" ref="AB62" si="16">10000*S62+100*Z62+V62</f>
        <v>0</v>
      </c>
    </row>
    <row r="63" spans="1:28" ht="17.100000000000001" customHeight="1">
      <c r="A63" s="144"/>
      <c r="B63" s="136"/>
      <c r="C63" s="137"/>
      <c r="D63" s="165" t="str">
        <f>IF(D62="","",IF(D62-F62&gt;0,"○",IF(D62-F62=0,"△","●")))</f>
        <v/>
      </c>
      <c r="E63" s="166"/>
      <c r="F63" s="167"/>
      <c r="G63" s="141"/>
      <c r="H63" s="142"/>
      <c r="I63" s="143"/>
      <c r="J63" s="161" t="str">
        <f>IF(J62="","",IF(J62-L62&gt;0,"○",IF(J62-L62=0,"△","●")))</f>
        <v/>
      </c>
      <c r="K63" s="162"/>
      <c r="L63" s="163"/>
      <c r="M63" s="161" t="str">
        <f>IF(M62="","",IF(M62-O62&gt;0,"○",IF(M62-O62=0,"△","●")))</f>
        <v/>
      </c>
      <c r="N63" s="162"/>
      <c r="O63" s="163"/>
      <c r="P63" s="161" t="str">
        <f>IF(P62="","",IF(P62-R62&gt;0,"○",IF(P62-R62=0,"△","●")))</f>
        <v/>
      </c>
      <c r="Q63" s="162"/>
      <c r="R63" s="162"/>
      <c r="S63" s="144"/>
      <c r="T63" s="144"/>
      <c r="U63" s="144"/>
      <c r="V63" s="144"/>
      <c r="W63" s="144"/>
      <c r="X63" s="144"/>
      <c r="Y63" s="144"/>
      <c r="Z63" s="158"/>
      <c r="AA63" s="159"/>
      <c r="AB63" s="160"/>
    </row>
    <row r="64" spans="1:28" ht="17.100000000000001" customHeight="1">
      <c r="A64" s="132">
        <v>3</v>
      </c>
      <c r="B64" s="134" t="str">
        <f>組合せ!I5</f>
        <v>JAAシエロ</v>
      </c>
      <c r="C64" s="135"/>
      <c r="D64" s="15" t="str">
        <f>IF(J61="","",L60)</f>
        <v/>
      </c>
      <c r="E64" s="15" t="s">
        <v>26</v>
      </c>
      <c r="F64" s="16" t="str">
        <f>IF(J61="","",J60)</f>
        <v/>
      </c>
      <c r="G64" s="15" t="str">
        <f>IF(J63="","",L62)</f>
        <v/>
      </c>
      <c r="H64" s="15" t="s">
        <v>26</v>
      </c>
      <c r="I64" s="16" t="str">
        <f>IF(J63="","",J62)</f>
        <v/>
      </c>
      <c r="J64" s="138"/>
      <c r="K64" s="139"/>
      <c r="L64" s="140"/>
      <c r="M64" s="11"/>
      <c r="N64" s="12" t="s">
        <v>27</v>
      </c>
      <c r="O64" s="13"/>
      <c r="P64" s="12"/>
      <c r="Q64" s="12" t="s">
        <v>27</v>
      </c>
      <c r="R64" s="12"/>
      <c r="S64" s="144"/>
      <c r="T64" s="144"/>
      <c r="U64" s="144"/>
      <c r="V64" s="144"/>
      <c r="W64" s="144"/>
      <c r="X64" s="144"/>
      <c r="Y64" s="144"/>
      <c r="Z64" s="157"/>
      <c r="AA64" s="159"/>
      <c r="AB64" s="160">
        <f t="shared" ref="AB64" si="17">10000*S64+100*Z64+V64</f>
        <v>0</v>
      </c>
    </row>
    <row r="65" spans="1:28" ht="17.100000000000001" customHeight="1">
      <c r="A65" s="133"/>
      <c r="B65" s="136"/>
      <c r="C65" s="137"/>
      <c r="D65" s="171" t="str">
        <f>IF(D64="","",IF(D64-F64&gt;0,"○",IF(D64-F64=0,"△","●")))</f>
        <v/>
      </c>
      <c r="E65" s="171"/>
      <c r="F65" s="172"/>
      <c r="G65" s="171" t="str">
        <f>IF(G64="","",IF(G64-I64&gt;0,"○",IF(G64-I64=0,"△","●")))</f>
        <v/>
      </c>
      <c r="H65" s="166"/>
      <c r="I65" s="167"/>
      <c r="J65" s="141"/>
      <c r="K65" s="142"/>
      <c r="L65" s="143"/>
      <c r="M65" s="161" t="str">
        <f>IF(M64="","",IF(M64-O64&gt;0,"○",IF(M64-O64=0,"△","●")))</f>
        <v/>
      </c>
      <c r="N65" s="162"/>
      <c r="O65" s="163"/>
      <c r="P65" s="161" t="str">
        <f>IF(P64="","",IF(P64-R64&gt;0,"○",IF(P64-R64=0,"△","●")))</f>
        <v/>
      </c>
      <c r="Q65" s="162"/>
      <c r="R65" s="163"/>
      <c r="S65" s="144"/>
      <c r="T65" s="144"/>
      <c r="U65" s="144"/>
      <c r="V65" s="144"/>
      <c r="W65" s="144"/>
      <c r="X65" s="144"/>
      <c r="Y65" s="144"/>
      <c r="Z65" s="158"/>
      <c r="AA65" s="159"/>
      <c r="AB65" s="160"/>
    </row>
    <row r="66" spans="1:28" ht="17.100000000000001" customHeight="1">
      <c r="A66" s="144">
        <v>4</v>
      </c>
      <c r="B66" s="134" t="str">
        <f>組合せ!I6</f>
        <v>FCジョカーレ</v>
      </c>
      <c r="C66" s="135"/>
      <c r="D66" s="14" t="str">
        <f>IF(M61="","",O60)</f>
        <v/>
      </c>
      <c r="E66" s="15" t="s">
        <v>27</v>
      </c>
      <c r="F66" s="16" t="str">
        <f>IF(M61="","",M60)</f>
        <v/>
      </c>
      <c r="G66" s="15" t="str">
        <f>IF(M63="","",O62)</f>
        <v/>
      </c>
      <c r="H66" s="15" t="s">
        <v>26</v>
      </c>
      <c r="I66" s="15" t="str">
        <f>IF(M63="","",M62)</f>
        <v/>
      </c>
      <c r="J66" s="14" t="str">
        <f>IF(M65="","",O64)</f>
        <v/>
      </c>
      <c r="K66" s="15" t="s">
        <v>26</v>
      </c>
      <c r="L66" s="16" t="str">
        <f>IF(M65="","",M64)</f>
        <v/>
      </c>
      <c r="M66" s="138"/>
      <c r="N66" s="139"/>
      <c r="O66" s="140"/>
      <c r="P66" s="11"/>
      <c r="Q66" s="12" t="s">
        <v>27</v>
      </c>
      <c r="R66" s="13"/>
      <c r="S66" s="144"/>
      <c r="T66" s="144"/>
      <c r="U66" s="144"/>
      <c r="V66" s="144"/>
      <c r="W66" s="144"/>
      <c r="X66" s="144"/>
      <c r="Y66" s="144"/>
      <c r="Z66" s="157"/>
      <c r="AA66" s="159"/>
      <c r="AB66" s="160">
        <f t="shared" ref="AB66" si="18">10000*S66+100*Z66+V66</f>
        <v>0</v>
      </c>
    </row>
    <row r="67" spans="1:28" ht="17.100000000000001" customHeight="1">
      <c r="A67" s="144"/>
      <c r="B67" s="136"/>
      <c r="C67" s="137"/>
      <c r="D67" s="166" t="str">
        <f>IF(D66="","",IF(D66-F66&gt;0,"○",IF(D66-F66=0,"△","●")))</f>
        <v/>
      </c>
      <c r="E67" s="166"/>
      <c r="F67" s="167"/>
      <c r="G67" s="166" t="str">
        <f>IF(G66="","",IF(G66-I66&gt;0,"○",IF(G66-I66=0,"△","●")))</f>
        <v/>
      </c>
      <c r="H67" s="166"/>
      <c r="I67" s="167"/>
      <c r="J67" s="165" t="str">
        <f>IF(J66="","",IF(J66-L66&gt;0,"○",IF(J66-L66=0,"△","●")))</f>
        <v/>
      </c>
      <c r="K67" s="166"/>
      <c r="L67" s="167"/>
      <c r="M67" s="141"/>
      <c r="N67" s="142"/>
      <c r="O67" s="143"/>
      <c r="P67" s="161" t="str">
        <f>IF(P66="","",IF(P66-R66&gt;0,"○",IF(P66-R66=0,"△","●")))</f>
        <v/>
      </c>
      <c r="Q67" s="162"/>
      <c r="R67" s="162"/>
      <c r="S67" s="144"/>
      <c r="T67" s="144"/>
      <c r="U67" s="144"/>
      <c r="V67" s="144"/>
      <c r="W67" s="144"/>
      <c r="X67" s="144"/>
      <c r="Y67" s="144"/>
      <c r="Z67" s="158"/>
      <c r="AA67" s="159"/>
      <c r="AB67" s="160"/>
    </row>
    <row r="68" spans="1:28" ht="17.100000000000001" customHeight="1">
      <c r="A68" s="132">
        <v>5</v>
      </c>
      <c r="B68" s="134" t="str">
        <f>組合せ!I7</f>
        <v>国母SS</v>
      </c>
      <c r="C68" s="135"/>
      <c r="D68" s="14" t="str">
        <f>IF(P61="","",R60)</f>
        <v/>
      </c>
      <c r="E68" s="15" t="s">
        <v>27</v>
      </c>
      <c r="F68" s="16" t="str">
        <f>IF(P61="","",P60)</f>
        <v/>
      </c>
      <c r="G68" s="15" t="str">
        <f>IF(P63="","",R62)</f>
        <v/>
      </c>
      <c r="H68" s="15" t="s">
        <v>27</v>
      </c>
      <c r="I68" s="15" t="str">
        <f>IF(P63="","",P62)</f>
        <v/>
      </c>
      <c r="J68" s="14" t="str">
        <f>IF(P65="","",R64)</f>
        <v/>
      </c>
      <c r="K68" s="15" t="s">
        <v>27</v>
      </c>
      <c r="L68" s="16" t="str">
        <f>IF(P65="","",P64)</f>
        <v/>
      </c>
      <c r="M68" s="15" t="str">
        <f>IF(P67="","",R66)</f>
        <v/>
      </c>
      <c r="N68" s="15" t="s">
        <v>27</v>
      </c>
      <c r="O68" s="16" t="str">
        <f>IF(P67="","",P66)</f>
        <v/>
      </c>
      <c r="P68" s="138"/>
      <c r="Q68" s="139"/>
      <c r="R68" s="140"/>
      <c r="S68" s="144"/>
      <c r="T68" s="144"/>
      <c r="U68" s="144"/>
      <c r="V68" s="144"/>
      <c r="W68" s="144"/>
      <c r="X68" s="144"/>
      <c r="Y68" s="144"/>
      <c r="Z68" s="157"/>
      <c r="AA68" s="159"/>
      <c r="AB68" s="160">
        <f t="shared" ref="AB68" si="19">10000*S68+100*Z68+V68</f>
        <v>0</v>
      </c>
    </row>
    <row r="69" spans="1:28" ht="17.100000000000001" customHeight="1">
      <c r="A69" s="133"/>
      <c r="B69" s="136"/>
      <c r="C69" s="137"/>
      <c r="D69" s="165" t="str">
        <f>IF(D68="","",IF(D68-F68&gt;0,"○",IF(D68-F68=0,"△","●")))</f>
        <v/>
      </c>
      <c r="E69" s="166"/>
      <c r="F69" s="167"/>
      <c r="G69" s="165" t="str">
        <f>IF(G68="","",IF(G68-I68&gt;0,"○",IF(G68-I68=0,"△","●")))</f>
        <v/>
      </c>
      <c r="H69" s="166"/>
      <c r="I69" s="167"/>
      <c r="J69" s="165" t="str">
        <f>IF(J68="","",IF(J68-L68&gt;0,"○",IF(J68-L68=0,"△","●")))</f>
        <v/>
      </c>
      <c r="K69" s="166"/>
      <c r="L69" s="167"/>
      <c r="M69" s="165" t="str">
        <f>IF(M68="","",IF(M68-O68&gt;0,"○",IF(M68-O68=0,"△","●")))</f>
        <v/>
      </c>
      <c r="N69" s="166"/>
      <c r="O69" s="167"/>
      <c r="P69" s="141"/>
      <c r="Q69" s="142"/>
      <c r="R69" s="143"/>
      <c r="S69" s="144"/>
      <c r="T69" s="144"/>
      <c r="U69" s="144"/>
      <c r="V69" s="144"/>
      <c r="W69" s="144"/>
      <c r="X69" s="144"/>
      <c r="Y69" s="144"/>
      <c r="Z69" s="158"/>
      <c r="AA69" s="159"/>
      <c r="AB69" s="160"/>
    </row>
    <row r="70" spans="1:28" ht="14.25">
      <c r="A70" s="4"/>
      <c r="B70" s="26"/>
      <c r="C70" s="18"/>
      <c r="D70" s="35"/>
      <c r="E70" s="35"/>
      <c r="F70" s="35"/>
      <c r="G70" s="35"/>
      <c r="H70" s="35"/>
      <c r="I70" s="36"/>
      <c r="J70" s="36"/>
      <c r="K70" s="37"/>
      <c r="L70" s="4"/>
      <c r="M70" s="25"/>
      <c r="N70" s="4"/>
      <c r="O70" s="26"/>
      <c r="P70" s="38"/>
      <c r="Q70" s="39"/>
      <c r="R70" s="40"/>
      <c r="S70" s="40"/>
      <c r="T70" s="21"/>
      <c r="U70" s="21"/>
      <c r="V70" s="21"/>
      <c r="W70" s="21"/>
      <c r="X70" s="21"/>
      <c r="Y70" s="21"/>
      <c r="Z70" s="21"/>
      <c r="AA70" s="4"/>
    </row>
    <row r="71" spans="1:28" ht="34.5" customHeight="1">
      <c r="A71" s="145" t="str">
        <f>組合せ!J8</f>
        <v>F</v>
      </c>
      <c r="B71" s="145"/>
      <c r="C71" s="146" t="s">
        <v>32</v>
      </c>
      <c r="D71" s="146"/>
      <c r="E71" s="146"/>
      <c r="F71" s="146"/>
      <c r="G71" s="146" t="str">
        <f>組合せ!L8</f>
        <v>小瀬補助競技場
南面【午後】
（山城SSS）</v>
      </c>
      <c r="H71" s="146"/>
      <c r="I71" s="146"/>
      <c r="J71" s="146"/>
      <c r="K71" s="146"/>
      <c r="L71" s="146"/>
      <c r="M71" s="146"/>
      <c r="N71" s="146"/>
      <c r="O71" s="146"/>
      <c r="P71" s="146" t="str">
        <f>組合せ!M8</f>
        <v>9月9日（日）
玉諸公園
（玉諸レッド）</v>
      </c>
      <c r="Q71" s="146"/>
      <c r="R71" s="146"/>
      <c r="S71" s="146"/>
      <c r="T71" s="146"/>
      <c r="U71" s="146"/>
      <c r="V71" s="146"/>
      <c r="W71" s="146"/>
      <c r="X71" s="3"/>
      <c r="Y71" s="3"/>
      <c r="Z71" s="3"/>
      <c r="AA71" s="3"/>
      <c r="AB71" s="4"/>
    </row>
    <row r="72" spans="1:28" ht="17.100000000000001" customHeight="1">
      <c r="A72" s="6"/>
      <c r="B72" s="147" t="str">
        <f>A71</f>
        <v>F</v>
      </c>
      <c r="C72" s="148"/>
      <c r="D72" s="151" t="str">
        <f>B74</f>
        <v>山梨SSS</v>
      </c>
      <c r="E72" s="152"/>
      <c r="F72" s="153"/>
      <c r="G72" s="151" t="str">
        <f>B76</f>
        <v>竜北SSS</v>
      </c>
      <c r="H72" s="152"/>
      <c r="I72" s="153"/>
      <c r="J72" s="151" t="str">
        <f>B78</f>
        <v>玉諸レッド</v>
      </c>
      <c r="K72" s="152"/>
      <c r="L72" s="153"/>
      <c r="M72" s="151" t="str">
        <f>B80</f>
        <v>山城SSS</v>
      </c>
      <c r="N72" s="152"/>
      <c r="O72" s="153"/>
      <c r="P72" s="151" t="str">
        <f>B82</f>
        <v>都留VMC</v>
      </c>
      <c r="Q72" s="152"/>
      <c r="R72" s="152"/>
      <c r="S72" s="164" t="s">
        <v>20</v>
      </c>
      <c r="T72" s="164"/>
      <c r="U72" s="164"/>
      <c r="V72" s="144" t="s">
        <v>21</v>
      </c>
      <c r="W72" s="144"/>
      <c r="X72" s="144" t="s">
        <v>22</v>
      </c>
      <c r="Y72" s="144"/>
      <c r="Z72" s="7" t="s">
        <v>23</v>
      </c>
      <c r="AA72" s="159" t="s">
        <v>24</v>
      </c>
      <c r="AB72" s="8"/>
    </row>
    <row r="73" spans="1:28" ht="17.100000000000001" customHeight="1">
      <c r="A73" s="9"/>
      <c r="B73" s="149"/>
      <c r="C73" s="150"/>
      <c r="D73" s="154"/>
      <c r="E73" s="155"/>
      <c r="F73" s="156"/>
      <c r="G73" s="154"/>
      <c r="H73" s="155"/>
      <c r="I73" s="156"/>
      <c r="J73" s="154"/>
      <c r="K73" s="155"/>
      <c r="L73" s="156"/>
      <c r="M73" s="154"/>
      <c r="N73" s="155"/>
      <c r="O73" s="156"/>
      <c r="P73" s="154"/>
      <c r="Q73" s="155"/>
      <c r="R73" s="155"/>
      <c r="S73" s="164"/>
      <c r="T73" s="164"/>
      <c r="U73" s="164"/>
      <c r="V73" s="144"/>
      <c r="W73" s="144"/>
      <c r="X73" s="144"/>
      <c r="Y73" s="144"/>
      <c r="Z73" s="10" t="s">
        <v>25</v>
      </c>
      <c r="AA73" s="159"/>
      <c r="AB73" s="8"/>
    </row>
    <row r="74" spans="1:28" ht="17.100000000000001" customHeight="1">
      <c r="A74" s="132">
        <v>1</v>
      </c>
      <c r="B74" s="134" t="str">
        <f>組合せ!I8</f>
        <v>山梨SSS</v>
      </c>
      <c r="C74" s="135"/>
      <c r="D74" s="138"/>
      <c r="E74" s="139"/>
      <c r="F74" s="140"/>
      <c r="G74" s="11"/>
      <c r="H74" s="12" t="s">
        <v>26</v>
      </c>
      <c r="I74" s="12"/>
      <c r="J74" s="11"/>
      <c r="K74" s="12" t="s">
        <v>27</v>
      </c>
      <c r="L74" s="13"/>
      <c r="M74" s="12"/>
      <c r="N74" s="12" t="s">
        <v>26</v>
      </c>
      <c r="O74" s="12"/>
      <c r="P74" s="11"/>
      <c r="Q74" s="12" t="s">
        <v>26</v>
      </c>
      <c r="R74" s="13"/>
      <c r="S74" s="144"/>
      <c r="T74" s="144"/>
      <c r="U74" s="144"/>
      <c r="V74" s="144"/>
      <c r="W74" s="144"/>
      <c r="X74" s="144"/>
      <c r="Y74" s="144"/>
      <c r="Z74" s="157"/>
      <c r="AA74" s="159"/>
      <c r="AB74" s="160">
        <f>10000*S74+100*Z74+V74</f>
        <v>0</v>
      </c>
    </row>
    <row r="75" spans="1:28" ht="17.100000000000001" customHeight="1">
      <c r="A75" s="133"/>
      <c r="B75" s="136"/>
      <c r="C75" s="137"/>
      <c r="D75" s="141"/>
      <c r="E75" s="142"/>
      <c r="F75" s="143"/>
      <c r="G75" s="161" t="str">
        <f>IF(G74="","",IF(G74-I74&gt;0,"○",IF(G74-I74=0,"△","●")))</f>
        <v/>
      </c>
      <c r="H75" s="162"/>
      <c r="I75" s="163"/>
      <c r="J75" s="161" t="str">
        <f>IF(J74="","",IF(J74-L74&gt;0,"○",IF(J74-L74=0,"△","●")))</f>
        <v/>
      </c>
      <c r="K75" s="162"/>
      <c r="L75" s="163"/>
      <c r="M75" s="161" t="str">
        <f>IF(M74="","",IF(M74-O74&gt;0,"○",IF(M74-O74=0,"△","●")))</f>
        <v/>
      </c>
      <c r="N75" s="162"/>
      <c r="O75" s="163"/>
      <c r="P75" s="161" t="str">
        <f>IF(P74="","",IF(P74-R74&gt;0,"○",IF(P74-R74=0,"△","●")))</f>
        <v/>
      </c>
      <c r="Q75" s="162"/>
      <c r="R75" s="162"/>
      <c r="S75" s="144"/>
      <c r="T75" s="144"/>
      <c r="U75" s="144"/>
      <c r="V75" s="144"/>
      <c r="W75" s="144"/>
      <c r="X75" s="144"/>
      <c r="Y75" s="144"/>
      <c r="Z75" s="158"/>
      <c r="AA75" s="159"/>
      <c r="AB75" s="160"/>
    </row>
    <row r="76" spans="1:28" ht="17.100000000000001" customHeight="1">
      <c r="A76" s="144">
        <v>2</v>
      </c>
      <c r="B76" s="174" t="str">
        <f>組合せ!I9</f>
        <v>竜北SSS</v>
      </c>
      <c r="C76" s="175"/>
      <c r="D76" s="14" t="str">
        <f>IF(G75="","",I74)</f>
        <v/>
      </c>
      <c r="E76" s="15" t="s">
        <v>26</v>
      </c>
      <c r="F76" s="16" t="str">
        <f>IF(G75="","",G74)</f>
        <v/>
      </c>
      <c r="G76" s="138"/>
      <c r="H76" s="139"/>
      <c r="I76" s="140"/>
      <c r="J76" s="11"/>
      <c r="K76" s="12" t="s">
        <v>27</v>
      </c>
      <c r="L76" s="13"/>
      <c r="M76" s="12"/>
      <c r="N76" s="12" t="s">
        <v>27</v>
      </c>
      <c r="O76" s="12"/>
      <c r="P76" s="11"/>
      <c r="Q76" s="12" t="s">
        <v>27</v>
      </c>
      <c r="R76" s="13"/>
      <c r="S76" s="144"/>
      <c r="T76" s="144"/>
      <c r="U76" s="144"/>
      <c r="V76" s="144"/>
      <c r="W76" s="144"/>
      <c r="X76" s="144"/>
      <c r="Y76" s="144"/>
      <c r="Z76" s="157"/>
      <c r="AA76" s="159"/>
      <c r="AB76" s="160">
        <f t="shared" ref="AB76" si="20">10000*S76+100*Z76+V76</f>
        <v>0</v>
      </c>
    </row>
    <row r="77" spans="1:28" ht="17.100000000000001" customHeight="1">
      <c r="A77" s="144"/>
      <c r="B77" s="176"/>
      <c r="C77" s="177"/>
      <c r="D77" s="165" t="str">
        <f>IF(D76="","",IF(D76-F76&gt;0,"○",IF(D76-F76=0,"△","●")))</f>
        <v/>
      </c>
      <c r="E77" s="166"/>
      <c r="F77" s="167"/>
      <c r="G77" s="141"/>
      <c r="H77" s="142"/>
      <c r="I77" s="143"/>
      <c r="J77" s="161" t="str">
        <f>IF(J76="","",IF(J76-L76&gt;0,"○",IF(J76-L76=0,"△","●")))</f>
        <v/>
      </c>
      <c r="K77" s="162"/>
      <c r="L77" s="163"/>
      <c r="M77" s="161" t="str">
        <f>IF(M76="","",IF(M76-O76&gt;0,"○",IF(M76-O76=0,"△","●")))</f>
        <v/>
      </c>
      <c r="N77" s="162"/>
      <c r="O77" s="163"/>
      <c r="P77" s="161" t="str">
        <f>IF(P76="","",IF(P76-R76&gt;0,"○",IF(P76-R76=0,"△","●")))</f>
        <v/>
      </c>
      <c r="Q77" s="162"/>
      <c r="R77" s="162"/>
      <c r="S77" s="144"/>
      <c r="T77" s="144"/>
      <c r="U77" s="144"/>
      <c r="V77" s="144"/>
      <c r="W77" s="144"/>
      <c r="X77" s="144"/>
      <c r="Y77" s="144"/>
      <c r="Z77" s="158"/>
      <c r="AA77" s="159"/>
      <c r="AB77" s="160"/>
    </row>
    <row r="78" spans="1:28" ht="17.100000000000001" customHeight="1">
      <c r="A78" s="132">
        <v>3</v>
      </c>
      <c r="B78" s="134" t="str">
        <f>組合せ!I10</f>
        <v>玉諸レッド</v>
      </c>
      <c r="C78" s="135"/>
      <c r="D78" s="15" t="str">
        <f>IF(J75="","",L74)</f>
        <v/>
      </c>
      <c r="E78" s="15" t="s">
        <v>26</v>
      </c>
      <c r="F78" s="16" t="str">
        <f>IF(J75="","",J74)</f>
        <v/>
      </c>
      <c r="G78" s="15" t="str">
        <f>IF(J77="","",L76)</f>
        <v/>
      </c>
      <c r="H78" s="15" t="s">
        <v>26</v>
      </c>
      <c r="I78" s="16" t="str">
        <f>IF(J77="","",J76)</f>
        <v/>
      </c>
      <c r="J78" s="138"/>
      <c r="K78" s="139"/>
      <c r="L78" s="140"/>
      <c r="M78" s="11"/>
      <c r="N78" s="12" t="s">
        <v>27</v>
      </c>
      <c r="O78" s="13"/>
      <c r="P78" s="12"/>
      <c r="Q78" s="12" t="s">
        <v>27</v>
      </c>
      <c r="R78" s="12"/>
      <c r="S78" s="144"/>
      <c r="T78" s="144"/>
      <c r="U78" s="144"/>
      <c r="V78" s="144"/>
      <c r="W78" s="144"/>
      <c r="X78" s="144"/>
      <c r="Y78" s="144"/>
      <c r="Z78" s="157"/>
      <c r="AA78" s="159"/>
      <c r="AB78" s="160">
        <f t="shared" ref="AB78" si="21">10000*S78+100*Z78+V78</f>
        <v>0</v>
      </c>
    </row>
    <row r="79" spans="1:28" ht="17.100000000000001" customHeight="1">
      <c r="A79" s="133"/>
      <c r="B79" s="136"/>
      <c r="C79" s="137"/>
      <c r="D79" s="171" t="str">
        <f>IF(D78="","",IF(D78-F78&gt;0,"○",IF(D78-F78=0,"△","●")))</f>
        <v/>
      </c>
      <c r="E79" s="171"/>
      <c r="F79" s="172"/>
      <c r="G79" s="171" t="str">
        <f>IF(G78="","",IF(G78-I78&gt;0,"○",IF(G78-I78=0,"△","●")))</f>
        <v/>
      </c>
      <c r="H79" s="166"/>
      <c r="I79" s="167"/>
      <c r="J79" s="141"/>
      <c r="K79" s="142"/>
      <c r="L79" s="143"/>
      <c r="M79" s="161" t="str">
        <f>IF(M78="","",IF(M78-O78&gt;0,"○",IF(M78-O78=0,"△","●")))</f>
        <v/>
      </c>
      <c r="N79" s="162"/>
      <c r="O79" s="163"/>
      <c r="P79" s="161" t="str">
        <f>IF(P78="","",IF(P78-R78&gt;0,"○",IF(P78-R78=0,"△","●")))</f>
        <v/>
      </c>
      <c r="Q79" s="162"/>
      <c r="R79" s="163"/>
      <c r="S79" s="144"/>
      <c r="T79" s="144"/>
      <c r="U79" s="144"/>
      <c r="V79" s="144"/>
      <c r="W79" s="144"/>
      <c r="X79" s="144"/>
      <c r="Y79" s="144"/>
      <c r="Z79" s="158"/>
      <c r="AA79" s="159"/>
      <c r="AB79" s="160"/>
    </row>
    <row r="80" spans="1:28" ht="17.100000000000001" customHeight="1">
      <c r="A80" s="144">
        <v>4</v>
      </c>
      <c r="B80" s="134" t="str">
        <f>組合せ!I11</f>
        <v>山城SSS</v>
      </c>
      <c r="C80" s="135"/>
      <c r="D80" s="14" t="str">
        <f>IF(M75="","",O74)</f>
        <v/>
      </c>
      <c r="E80" s="15" t="s">
        <v>27</v>
      </c>
      <c r="F80" s="16" t="str">
        <f>IF(M75="","",M74)</f>
        <v/>
      </c>
      <c r="G80" s="15" t="str">
        <f>IF(M77="","",O76)</f>
        <v/>
      </c>
      <c r="H80" s="15" t="s">
        <v>26</v>
      </c>
      <c r="I80" s="15" t="str">
        <f>IF(M77="","",M76)</f>
        <v/>
      </c>
      <c r="J80" s="14" t="str">
        <f>IF(M79="","",O78)</f>
        <v/>
      </c>
      <c r="K80" s="15" t="s">
        <v>26</v>
      </c>
      <c r="L80" s="16" t="str">
        <f>IF(M79="","",M78)</f>
        <v/>
      </c>
      <c r="M80" s="138"/>
      <c r="N80" s="139"/>
      <c r="O80" s="140"/>
      <c r="P80" s="11"/>
      <c r="Q80" s="12" t="s">
        <v>27</v>
      </c>
      <c r="R80" s="13"/>
      <c r="S80" s="144"/>
      <c r="T80" s="144"/>
      <c r="U80" s="144"/>
      <c r="V80" s="144"/>
      <c r="W80" s="144"/>
      <c r="X80" s="144"/>
      <c r="Y80" s="144"/>
      <c r="Z80" s="157"/>
      <c r="AA80" s="159"/>
      <c r="AB80" s="160">
        <f t="shared" ref="AB80" si="22">10000*S80+100*Z80+V80</f>
        <v>0</v>
      </c>
    </row>
    <row r="81" spans="1:28" ht="17.100000000000001" customHeight="1">
      <c r="A81" s="144"/>
      <c r="B81" s="136"/>
      <c r="C81" s="137"/>
      <c r="D81" s="166" t="str">
        <f>IF(D80="","",IF(D80-F80&gt;0,"○",IF(D80-F80=0,"△","●")))</f>
        <v/>
      </c>
      <c r="E81" s="166"/>
      <c r="F81" s="167"/>
      <c r="G81" s="166" t="str">
        <f>IF(G80="","",IF(G80-I80&gt;0,"○",IF(G80-I80=0,"△","●")))</f>
        <v/>
      </c>
      <c r="H81" s="166"/>
      <c r="I81" s="167"/>
      <c r="J81" s="165" t="str">
        <f>IF(J80="","",IF(J80-L80&gt;0,"○",IF(J80-L80=0,"△","●")))</f>
        <v/>
      </c>
      <c r="K81" s="166"/>
      <c r="L81" s="167"/>
      <c r="M81" s="141"/>
      <c r="N81" s="142"/>
      <c r="O81" s="143"/>
      <c r="P81" s="161" t="str">
        <f>IF(P80="","",IF(P80-R80&gt;0,"○",IF(P80-R80=0,"△","●")))</f>
        <v/>
      </c>
      <c r="Q81" s="162"/>
      <c r="R81" s="162"/>
      <c r="S81" s="144"/>
      <c r="T81" s="144"/>
      <c r="U81" s="144"/>
      <c r="V81" s="144"/>
      <c r="W81" s="144"/>
      <c r="X81" s="144"/>
      <c r="Y81" s="144"/>
      <c r="Z81" s="158"/>
      <c r="AA81" s="159"/>
      <c r="AB81" s="160"/>
    </row>
    <row r="82" spans="1:28" ht="17.100000000000001" customHeight="1">
      <c r="A82" s="132">
        <v>5</v>
      </c>
      <c r="B82" s="178" t="str">
        <f>組合せ!I12</f>
        <v>都留VMC</v>
      </c>
      <c r="C82" s="135"/>
      <c r="D82" s="14" t="str">
        <f>IF(P75="","",R74)</f>
        <v/>
      </c>
      <c r="E82" s="15" t="s">
        <v>27</v>
      </c>
      <c r="F82" s="16" t="str">
        <f>IF(P75="","",P74)</f>
        <v/>
      </c>
      <c r="G82" s="15" t="str">
        <f>IF(P77="","",R76)</f>
        <v/>
      </c>
      <c r="H82" s="15" t="s">
        <v>27</v>
      </c>
      <c r="I82" s="15" t="str">
        <f>IF(P77="","",P76)</f>
        <v/>
      </c>
      <c r="J82" s="14" t="str">
        <f>IF(P79="","",R78)</f>
        <v/>
      </c>
      <c r="K82" s="15" t="s">
        <v>27</v>
      </c>
      <c r="L82" s="16" t="str">
        <f>IF(P79="","",P78)</f>
        <v/>
      </c>
      <c r="M82" s="15" t="str">
        <f>IF(P81="","",R80)</f>
        <v/>
      </c>
      <c r="N82" s="15" t="s">
        <v>27</v>
      </c>
      <c r="O82" s="16" t="str">
        <f>IF(P81="","",P80)</f>
        <v/>
      </c>
      <c r="P82" s="138"/>
      <c r="Q82" s="139"/>
      <c r="R82" s="140"/>
      <c r="S82" s="144"/>
      <c r="T82" s="144"/>
      <c r="U82" s="144"/>
      <c r="V82" s="144"/>
      <c r="W82" s="144"/>
      <c r="X82" s="144"/>
      <c r="Y82" s="144"/>
      <c r="Z82" s="157"/>
      <c r="AA82" s="159"/>
      <c r="AB82" s="160">
        <f t="shared" ref="AB82" si="23">10000*S82+100*Z82+V82</f>
        <v>0</v>
      </c>
    </row>
    <row r="83" spans="1:28" ht="17.100000000000001" customHeight="1">
      <c r="A83" s="133"/>
      <c r="B83" s="179"/>
      <c r="C83" s="137"/>
      <c r="D83" s="165" t="str">
        <f>IF(D82="","",IF(D82-F82&gt;0,"○",IF(D82-F82=0,"△","●")))</f>
        <v/>
      </c>
      <c r="E83" s="166"/>
      <c r="F83" s="167"/>
      <c r="G83" s="165" t="str">
        <f>IF(G82="","",IF(G82-I82&gt;0,"○",IF(G82-I82=0,"△","●")))</f>
        <v/>
      </c>
      <c r="H83" s="166"/>
      <c r="I83" s="167"/>
      <c r="J83" s="165" t="str">
        <f>IF(J82="","",IF(J82-L82&gt;0,"○",IF(J82-L82=0,"△","●")))</f>
        <v/>
      </c>
      <c r="K83" s="166"/>
      <c r="L83" s="167"/>
      <c r="M83" s="165" t="str">
        <f>IF(M82="","",IF(M82-O82&gt;0,"○",IF(M82-O82=0,"△","●")))</f>
        <v/>
      </c>
      <c r="N83" s="166"/>
      <c r="O83" s="167"/>
      <c r="P83" s="141"/>
      <c r="Q83" s="142"/>
      <c r="R83" s="143"/>
      <c r="S83" s="144"/>
      <c r="T83" s="144"/>
      <c r="U83" s="144"/>
      <c r="V83" s="144"/>
      <c r="W83" s="144"/>
      <c r="X83" s="144"/>
      <c r="Y83" s="144"/>
      <c r="Z83" s="158"/>
      <c r="AA83" s="159"/>
      <c r="AB83" s="160"/>
    </row>
    <row r="84" spans="1:28" ht="17.100000000000001" customHeight="1">
      <c r="A84" s="73"/>
      <c r="B84" s="72"/>
      <c r="C84" s="72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3"/>
      <c r="Q84" s="73"/>
      <c r="R84" s="73"/>
      <c r="S84" s="75"/>
      <c r="T84" s="75"/>
      <c r="U84" s="75"/>
      <c r="V84" s="75"/>
      <c r="W84" s="75"/>
      <c r="X84" s="73"/>
      <c r="Y84" s="73"/>
      <c r="Z84" s="76"/>
      <c r="AA84" s="77"/>
      <c r="AB84" s="70"/>
    </row>
    <row r="85" spans="1:28" ht="34.5" customHeight="1">
      <c r="A85" s="145" t="str">
        <f>組合せ!J13</f>
        <v>G</v>
      </c>
      <c r="B85" s="145"/>
      <c r="C85" s="180" t="s">
        <v>32</v>
      </c>
      <c r="D85" s="180"/>
      <c r="E85" s="180"/>
      <c r="F85" s="180"/>
      <c r="G85" s="146" t="str">
        <f>組合せ!L13</f>
        <v>小瀬球技場
西面【午前】
（池田SSS）</v>
      </c>
      <c r="H85" s="146"/>
      <c r="I85" s="146"/>
      <c r="J85" s="146"/>
      <c r="K85" s="146"/>
      <c r="L85" s="146"/>
      <c r="M85" s="146"/>
      <c r="N85" s="146"/>
      <c r="O85" s="146"/>
      <c r="P85" s="180" t="str">
        <f>組合せ!M13</f>
        <v>9月9日（日）
小瀬補助
南面【午後】
（伊勢SSS）</v>
      </c>
      <c r="Q85" s="180"/>
      <c r="R85" s="180"/>
      <c r="S85" s="180"/>
      <c r="T85" s="180"/>
      <c r="U85" s="180"/>
      <c r="V85" s="180"/>
      <c r="W85" s="180"/>
      <c r="X85" s="3"/>
      <c r="Y85" s="3"/>
      <c r="Z85" s="3"/>
      <c r="AA85" s="3"/>
      <c r="AB85" s="4"/>
    </row>
    <row r="86" spans="1:28" ht="17.100000000000001" customHeight="1">
      <c r="A86" s="6"/>
      <c r="B86" s="147" t="str">
        <f>A85</f>
        <v>G</v>
      </c>
      <c r="C86" s="148"/>
      <c r="D86" s="151" t="str">
        <f>B88</f>
        <v>塩山SSS</v>
      </c>
      <c r="E86" s="152"/>
      <c r="F86" s="153"/>
      <c r="G86" s="151" t="str">
        <f>B90</f>
        <v>双葉SSS</v>
      </c>
      <c r="H86" s="152"/>
      <c r="I86" s="153"/>
      <c r="J86" s="151" t="str">
        <f>B92</f>
        <v>伊勢SSS</v>
      </c>
      <c r="K86" s="152"/>
      <c r="L86" s="153"/>
      <c r="M86" s="151" t="str">
        <f>B94</f>
        <v>池田SSS</v>
      </c>
      <c r="N86" s="152"/>
      <c r="O86" s="153"/>
      <c r="P86" s="151" t="str">
        <f>B96</f>
        <v>Fantasista.FC</v>
      </c>
      <c r="Q86" s="152"/>
      <c r="R86" s="152"/>
      <c r="S86" s="164" t="s">
        <v>20</v>
      </c>
      <c r="T86" s="164"/>
      <c r="U86" s="164"/>
      <c r="V86" s="144" t="s">
        <v>21</v>
      </c>
      <c r="W86" s="144"/>
      <c r="X86" s="144" t="s">
        <v>22</v>
      </c>
      <c r="Y86" s="144"/>
      <c r="Z86" s="7" t="s">
        <v>23</v>
      </c>
      <c r="AA86" s="159" t="s">
        <v>24</v>
      </c>
      <c r="AB86" s="8"/>
    </row>
    <row r="87" spans="1:28" ht="17.100000000000001" customHeight="1">
      <c r="A87" s="9"/>
      <c r="B87" s="149"/>
      <c r="C87" s="150"/>
      <c r="D87" s="154"/>
      <c r="E87" s="155"/>
      <c r="F87" s="156"/>
      <c r="G87" s="154"/>
      <c r="H87" s="155"/>
      <c r="I87" s="156"/>
      <c r="J87" s="154"/>
      <c r="K87" s="155"/>
      <c r="L87" s="156"/>
      <c r="M87" s="154"/>
      <c r="N87" s="155"/>
      <c r="O87" s="156"/>
      <c r="P87" s="154"/>
      <c r="Q87" s="155"/>
      <c r="R87" s="155"/>
      <c r="S87" s="164"/>
      <c r="T87" s="164"/>
      <c r="U87" s="164"/>
      <c r="V87" s="144"/>
      <c r="W87" s="144"/>
      <c r="X87" s="144"/>
      <c r="Y87" s="144"/>
      <c r="Z87" s="10" t="s">
        <v>25</v>
      </c>
      <c r="AA87" s="159"/>
      <c r="AB87" s="8"/>
    </row>
    <row r="88" spans="1:28" ht="17.100000000000001" customHeight="1">
      <c r="A88" s="132">
        <v>1</v>
      </c>
      <c r="B88" s="134" t="str">
        <f>組合せ!I13</f>
        <v>塩山SSS</v>
      </c>
      <c r="C88" s="135"/>
      <c r="D88" s="138"/>
      <c r="E88" s="139"/>
      <c r="F88" s="140"/>
      <c r="G88" s="11"/>
      <c r="H88" s="12" t="s">
        <v>26</v>
      </c>
      <c r="I88" s="12"/>
      <c r="J88" s="11"/>
      <c r="K88" s="12" t="s">
        <v>27</v>
      </c>
      <c r="L88" s="13"/>
      <c r="M88" s="12"/>
      <c r="N88" s="12" t="s">
        <v>26</v>
      </c>
      <c r="O88" s="12"/>
      <c r="P88" s="11"/>
      <c r="Q88" s="12" t="s">
        <v>26</v>
      </c>
      <c r="R88" s="13"/>
      <c r="S88" s="144"/>
      <c r="T88" s="144"/>
      <c r="U88" s="144"/>
      <c r="V88" s="144"/>
      <c r="W88" s="144"/>
      <c r="X88" s="144"/>
      <c r="Y88" s="144"/>
      <c r="Z88" s="157"/>
      <c r="AA88" s="159"/>
      <c r="AB88" s="160">
        <f>10000*S88+100*Z88+V88</f>
        <v>0</v>
      </c>
    </row>
    <row r="89" spans="1:28" ht="17.100000000000001" customHeight="1">
      <c r="A89" s="133"/>
      <c r="B89" s="136"/>
      <c r="C89" s="137"/>
      <c r="D89" s="141"/>
      <c r="E89" s="142"/>
      <c r="F89" s="143"/>
      <c r="G89" s="161" t="str">
        <f>IF(G88="","",IF(G88-I88&gt;0,"○",IF(G88-I88=0,"△","●")))</f>
        <v/>
      </c>
      <c r="H89" s="162"/>
      <c r="I89" s="163"/>
      <c r="J89" s="161" t="str">
        <f>IF(J88="","",IF(J88-L88&gt;0,"○",IF(J88-L88=0,"△","●")))</f>
        <v/>
      </c>
      <c r="K89" s="162"/>
      <c r="L89" s="163"/>
      <c r="M89" s="161" t="str">
        <f>IF(M88="","",IF(M88-O88&gt;0,"○",IF(M88-O88=0,"△","●")))</f>
        <v/>
      </c>
      <c r="N89" s="162"/>
      <c r="O89" s="163"/>
      <c r="P89" s="161" t="str">
        <f>IF(P88="","",IF(P88-R88&gt;0,"○",IF(P88-R88=0,"△","●")))</f>
        <v/>
      </c>
      <c r="Q89" s="162"/>
      <c r="R89" s="162"/>
      <c r="S89" s="144"/>
      <c r="T89" s="144"/>
      <c r="U89" s="144"/>
      <c r="V89" s="144"/>
      <c r="W89" s="144"/>
      <c r="X89" s="144"/>
      <c r="Y89" s="144"/>
      <c r="Z89" s="158"/>
      <c r="AA89" s="159"/>
      <c r="AB89" s="160"/>
    </row>
    <row r="90" spans="1:28" ht="17.100000000000001" customHeight="1">
      <c r="A90" s="144">
        <v>2</v>
      </c>
      <c r="B90" s="174" t="str">
        <f>組合せ!I14</f>
        <v>双葉SSS</v>
      </c>
      <c r="C90" s="175"/>
      <c r="D90" s="14" t="str">
        <f>IF(G89="","",I88)</f>
        <v/>
      </c>
      <c r="E90" s="15" t="s">
        <v>26</v>
      </c>
      <c r="F90" s="16" t="str">
        <f>IF(G89="","",G88)</f>
        <v/>
      </c>
      <c r="G90" s="138"/>
      <c r="H90" s="139"/>
      <c r="I90" s="140"/>
      <c r="J90" s="11"/>
      <c r="K90" s="12" t="s">
        <v>27</v>
      </c>
      <c r="L90" s="13"/>
      <c r="M90" s="12"/>
      <c r="N90" s="12" t="s">
        <v>27</v>
      </c>
      <c r="O90" s="12"/>
      <c r="P90" s="11"/>
      <c r="Q90" s="12" t="s">
        <v>27</v>
      </c>
      <c r="R90" s="13"/>
      <c r="S90" s="144"/>
      <c r="T90" s="144"/>
      <c r="U90" s="144"/>
      <c r="V90" s="144"/>
      <c r="W90" s="144"/>
      <c r="X90" s="144"/>
      <c r="Y90" s="144"/>
      <c r="Z90" s="157"/>
      <c r="AA90" s="159"/>
      <c r="AB90" s="160">
        <f t="shared" ref="AB90" si="24">10000*S90+100*Z90+V90</f>
        <v>0</v>
      </c>
    </row>
    <row r="91" spans="1:28" ht="17.100000000000001" customHeight="1">
      <c r="A91" s="144"/>
      <c r="B91" s="176"/>
      <c r="C91" s="177"/>
      <c r="D91" s="165" t="str">
        <f>IF(D90="","",IF(D90-F90&gt;0,"○",IF(D90-F90=0,"△","●")))</f>
        <v/>
      </c>
      <c r="E91" s="166"/>
      <c r="F91" s="167"/>
      <c r="G91" s="141"/>
      <c r="H91" s="142"/>
      <c r="I91" s="143"/>
      <c r="J91" s="161" t="str">
        <f>IF(J90="","",IF(J90-L90&gt;0,"○",IF(J90-L90=0,"△","●")))</f>
        <v/>
      </c>
      <c r="K91" s="162"/>
      <c r="L91" s="163"/>
      <c r="M91" s="161" t="str">
        <f>IF(M90="","",IF(M90-O90&gt;0,"○",IF(M90-O90=0,"△","●")))</f>
        <v/>
      </c>
      <c r="N91" s="162"/>
      <c r="O91" s="163"/>
      <c r="P91" s="161" t="str">
        <f>IF(P90="","",IF(P90-R90&gt;0,"○",IF(P90-R90=0,"△","●")))</f>
        <v/>
      </c>
      <c r="Q91" s="162"/>
      <c r="R91" s="162"/>
      <c r="S91" s="144"/>
      <c r="T91" s="144"/>
      <c r="U91" s="144"/>
      <c r="V91" s="144"/>
      <c r="W91" s="144"/>
      <c r="X91" s="144"/>
      <c r="Y91" s="144"/>
      <c r="Z91" s="158"/>
      <c r="AA91" s="159"/>
      <c r="AB91" s="160"/>
    </row>
    <row r="92" spans="1:28" ht="17.100000000000001" customHeight="1">
      <c r="A92" s="132">
        <v>3</v>
      </c>
      <c r="B92" s="134" t="str">
        <f>組合せ!I15</f>
        <v>伊勢SSS</v>
      </c>
      <c r="C92" s="135"/>
      <c r="D92" s="15" t="str">
        <f>IF(J89="","",L88)</f>
        <v/>
      </c>
      <c r="E92" s="15" t="s">
        <v>26</v>
      </c>
      <c r="F92" s="16" t="str">
        <f>IF(J89="","",J88)</f>
        <v/>
      </c>
      <c r="G92" s="15" t="str">
        <f>IF(J91="","",L90)</f>
        <v/>
      </c>
      <c r="H92" s="15" t="s">
        <v>26</v>
      </c>
      <c r="I92" s="16" t="str">
        <f>IF(J91="","",J90)</f>
        <v/>
      </c>
      <c r="J92" s="138"/>
      <c r="K92" s="139"/>
      <c r="L92" s="140"/>
      <c r="M92" s="11"/>
      <c r="N92" s="12" t="s">
        <v>27</v>
      </c>
      <c r="O92" s="13"/>
      <c r="P92" s="12"/>
      <c r="Q92" s="12" t="s">
        <v>27</v>
      </c>
      <c r="R92" s="12"/>
      <c r="S92" s="144"/>
      <c r="T92" s="144"/>
      <c r="U92" s="144"/>
      <c r="V92" s="144"/>
      <c r="W92" s="144"/>
      <c r="X92" s="144"/>
      <c r="Y92" s="144"/>
      <c r="Z92" s="157"/>
      <c r="AA92" s="159"/>
      <c r="AB92" s="160">
        <f t="shared" ref="AB92" si="25">10000*S92+100*Z92+V92</f>
        <v>0</v>
      </c>
    </row>
    <row r="93" spans="1:28" ht="17.100000000000001" customHeight="1">
      <c r="A93" s="133"/>
      <c r="B93" s="136"/>
      <c r="C93" s="137"/>
      <c r="D93" s="171" t="str">
        <f>IF(D92="","",IF(D92-F92&gt;0,"○",IF(D92-F92=0,"△","●")))</f>
        <v/>
      </c>
      <c r="E93" s="171"/>
      <c r="F93" s="172"/>
      <c r="G93" s="171" t="str">
        <f>IF(G92="","",IF(G92-I92&gt;0,"○",IF(G92-I92=0,"△","●")))</f>
        <v/>
      </c>
      <c r="H93" s="166"/>
      <c r="I93" s="167"/>
      <c r="J93" s="141"/>
      <c r="K93" s="142"/>
      <c r="L93" s="143"/>
      <c r="M93" s="161" t="str">
        <f>IF(M92="","",IF(M92-O92&gt;0,"○",IF(M92-O92=0,"△","●")))</f>
        <v/>
      </c>
      <c r="N93" s="162"/>
      <c r="O93" s="163"/>
      <c r="P93" s="161" t="str">
        <f>IF(P92="","",IF(P92-R92&gt;0,"○",IF(P92-R92=0,"△","●")))</f>
        <v/>
      </c>
      <c r="Q93" s="162"/>
      <c r="R93" s="163"/>
      <c r="S93" s="144"/>
      <c r="T93" s="144"/>
      <c r="U93" s="144"/>
      <c r="V93" s="144"/>
      <c r="W93" s="144"/>
      <c r="X93" s="144"/>
      <c r="Y93" s="144"/>
      <c r="Z93" s="158"/>
      <c r="AA93" s="159"/>
      <c r="AB93" s="160"/>
    </row>
    <row r="94" spans="1:28" ht="17.100000000000001" customHeight="1">
      <c r="A94" s="144">
        <v>4</v>
      </c>
      <c r="B94" s="134" t="str">
        <f>組合せ!I16</f>
        <v>池田SSS</v>
      </c>
      <c r="C94" s="135"/>
      <c r="D94" s="14" t="str">
        <f>IF(M89="","",O88)</f>
        <v/>
      </c>
      <c r="E94" s="15" t="s">
        <v>27</v>
      </c>
      <c r="F94" s="16" t="str">
        <f>IF(M89="","",M88)</f>
        <v/>
      </c>
      <c r="G94" s="15" t="str">
        <f>IF(M91="","",O90)</f>
        <v/>
      </c>
      <c r="H94" s="15" t="s">
        <v>26</v>
      </c>
      <c r="I94" s="15" t="str">
        <f>IF(M91="","",M90)</f>
        <v/>
      </c>
      <c r="J94" s="14" t="str">
        <f>IF(M93="","",O92)</f>
        <v/>
      </c>
      <c r="K94" s="15" t="s">
        <v>26</v>
      </c>
      <c r="L94" s="16" t="str">
        <f>IF(M93="","",M92)</f>
        <v/>
      </c>
      <c r="M94" s="138"/>
      <c r="N94" s="139"/>
      <c r="O94" s="140"/>
      <c r="P94" s="11"/>
      <c r="Q94" s="12" t="s">
        <v>27</v>
      </c>
      <c r="R94" s="13"/>
      <c r="S94" s="144"/>
      <c r="T94" s="144"/>
      <c r="U94" s="144"/>
      <c r="V94" s="144"/>
      <c r="W94" s="144"/>
      <c r="X94" s="144"/>
      <c r="Y94" s="144"/>
      <c r="Z94" s="157"/>
      <c r="AA94" s="159"/>
      <c r="AB94" s="160">
        <f t="shared" ref="AB94" si="26">10000*S94+100*Z94+V94</f>
        <v>0</v>
      </c>
    </row>
    <row r="95" spans="1:28" ht="17.100000000000001" customHeight="1">
      <c r="A95" s="144"/>
      <c r="B95" s="136"/>
      <c r="C95" s="137"/>
      <c r="D95" s="166" t="str">
        <f>IF(D94="","",IF(D94-F94&gt;0,"○",IF(D94-F94=0,"△","●")))</f>
        <v/>
      </c>
      <c r="E95" s="166"/>
      <c r="F95" s="167"/>
      <c r="G95" s="166" t="str">
        <f>IF(G94="","",IF(G94-I94&gt;0,"○",IF(G94-I94=0,"△","●")))</f>
        <v/>
      </c>
      <c r="H95" s="166"/>
      <c r="I95" s="167"/>
      <c r="J95" s="165" t="str">
        <f>IF(J94="","",IF(J94-L94&gt;0,"○",IF(J94-L94=0,"△","●")))</f>
        <v/>
      </c>
      <c r="K95" s="166"/>
      <c r="L95" s="167"/>
      <c r="M95" s="141"/>
      <c r="N95" s="142"/>
      <c r="O95" s="143"/>
      <c r="P95" s="161" t="str">
        <f>IF(P94="","",IF(P94-R94&gt;0,"○",IF(P94-R94=0,"△","●")))</f>
        <v/>
      </c>
      <c r="Q95" s="162"/>
      <c r="R95" s="162"/>
      <c r="S95" s="144"/>
      <c r="T95" s="144"/>
      <c r="U95" s="144"/>
      <c r="V95" s="144"/>
      <c r="W95" s="144"/>
      <c r="X95" s="144"/>
      <c r="Y95" s="144"/>
      <c r="Z95" s="158"/>
      <c r="AA95" s="159"/>
      <c r="AB95" s="160"/>
    </row>
    <row r="96" spans="1:28" ht="17.100000000000001" customHeight="1">
      <c r="A96" s="132">
        <v>5</v>
      </c>
      <c r="B96" s="178" t="str">
        <f>組合せ!I17</f>
        <v>Fantasista.FC</v>
      </c>
      <c r="C96" s="135"/>
      <c r="D96" s="14" t="str">
        <f>IF(P89="","",R88)</f>
        <v/>
      </c>
      <c r="E96" s="15" t="s">
        <v>27</v>
      </c>
      <c r="F96" s="16" t="str">
        <f>IF(P89="","",P88)</f>
        <v/>
      </c>
      <c r="G96" s="15" t="str">
        <f>IF(P91="","",R90)</f>
        <v/>
      </c>
      <c r="H96" s="15" t="s">
        <v>27</v>
      </c>
      <c r="I96" s="15" t="str">
        <f>IF(P91="","",P90)</f>
        <v/>
      </c>
      <c r="J96" s="14" t="str">
        <f>IF(P93="","",R92)</f>
        <v/>
      </c>
      <c r="K96" s="15" t="s">
        <v>27</v>
      </c>
      <c r="L96" s="16" t="str">
        <f>IF(P93="","",P92)</f>
        <v/>
      </c>
      <c r="M96" s="15" t="str">
        <f>IF(P95="","",R94)</f>
        <v/>
      </c>
      <c r="N96" s="15" t="s">
        <v>27</v>
      </c>
      <c r="O96" s="16" t="str">
        <f>IF(P95="","",P94)</f>
        <v/>
      </c>
      <c r="P96" s="138"/>
      <c r="Q96" s="139"/>
      <c r="R96" s="140"/>
      <c r="S96" s="144"/>
      <c r="T96" s="144"/>
      <c r="U96" s="144"/>
      <c r="V96" s="144"/>
      <c r="W96" s="144"/>
      <c r="X96" s="144"/>
      <c r="Y96" s="144"/>
      <c r="Z96" s="157"/>
      <c r="AA96" s="159"/>
      <c r="AB96" s="160">
        <f t="shared" ref="AB96" si="27">10000*S96+100*Z96+V96</f>
        <v>0</v>
      </c>
    </row>
    <row r="97" spans="1:28" ht="17.100000000000001" customHeight="1">
      <c r="A97" s="133"/>
      <c r="B97" s="179"/>
      <c r="C97" s="137"/>
      <c r="D97" s="165" t="str">
        <f>IF(D96="","",IF(D96-F96&gt;0,"○",IF(D96-F96=0,"△","●")))</f>
        <v/>
      </c>
      <c r="E97" s="166"/>
      <c r="F97" s="167"/>
      <c r="G97" s="165" t="str">
        <f>IF(G96="","",IF(G96-I96&gt;0,"○",IF(G96-I96=0,"△","●")))</f>
        <v/>
      </c>
      <c r="H97" s="166"/>
      <c r="I97" s="167"/>
      <c r="J97" s="165" t="str">
        <f>IF(J96="","",IF(J96-L96&gt;0,"○",IF(J96-L96=0,"△","●")))</f>
        <v/>
      </c>
      <c r="K97" s="166"/>
      <c r="L97" s="167"/>
      <c r="M97" s="165" t="str">
        <f>IF(M96="","",IF(M96-O96&gt;0,"○",IF(M96-O96=0,"△","●")))</f>
        <v/>
      </c>
      <c r="N97" s="166"/>
      <c r="O97" s="167"/>
      <c r="P97" s="141"/>
      <c r="Q97" s="142"/>
      <c r="R97" s="143"/>
      <c r="S97" s="144"/>
      <c r="T97" s="144"/>
      <c r="U97" s="144"/>
      <c r="V97" s="144"/>
      <c r="W97" s="144"/>
      <c r="X97" s="144"/>
      <c r="Y97" s="144"/>
      <c r="Z97" s="158"/>
      <c r="AA97" s="159"/>
      <c r="AB97" s="160"/>
    </row>
    <row r="98" spans="1:28" ht="17.100000000000001" customHeight="1">
      <c r="A98" s="4"/>
      <c r="B98" s="4"/>
      <c r="C98" s="4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9"/>
      <c r="T98" s="19"/>
      <c r="U98" s="19"/>
      <c r="V98" s="19"/>
      <c r="W98" s="19"/>
      <c r="X98" s="19"/>
      <c r="Y98" s="19"/>
      <c r="Z98" s="20"/>
      <c r="AA98" s="8"/>
      <c r="AB98" s="8"/>
    </row>
    <row r="99" spans="1:28" ht="34.5" customHeight="1">
      <c r="A99" s="145" t="str">
        <f>組合せ!J18</f>
        <v>H</v>
      </c>
      <c r="B99" s="145"/>
      <c r="C99" s="146" t="s">
        <v>32</v>
      </c>
      <c r="D99" s="146"/>
      <c r="E99" s="146"/>
      <c r="F99" s="146"/>
      <c r="G99" s="146" t="str">
        <f>組合せ!L18</f>
        <v>小瀬球技場
西面【午後】
（中道セレソン）</v>
      </c>
      <c r="H99" s="146"/>
      <c r="I99" s="146"/>
      <c r="J99" s="146"/>
      <c r="K99" s="146"/>
      <c r="L99" s="146"/>
      <c r="M99" s="146"/>
      <c r="N99" s="146"/>
      <c r="O99" s="146"/>
      <c r="P99" s="146" t="str">
        <f>組合せ!M18</f>
        <v>9月15日（土 ）
小瀬補助
（羽黒SSS）</v>
      </c>
      <c r="Q99" s="146"/>
      <c r="R99" s="146"/>
      <c r="S99" s="146"/>
      <c r="T99" s="146"/>
      <c r="U99" s="146"/>
      <c r="V99" s="146"/>
      <c r="W99" s="146"/>
      <c r="X99" s="3"/>
      <c r="Y99" s="3"/>
      <c r="Z99" s="3"/>
      <c r="AA99" s="3"/>
      <c r="AB99" s="4"/>
    </row>
    <row r="100" spans="1:28" ht="17.100000000000001" customHeight="1">
      <c r="A100" s="6"/>
      <c r="B100" s="147" t="str">
        <f>A99</f>
        <v>H</v>
      </c>
      <c r="C100" s="148"/>
      <c r="D100" s="151" t="str">
        <f>B102</f>
        <v>石和SSS</v>
      </c>
      <c r="E100" s="152"/>
      <c r="F100" s="153"/>
      <c r="G100" s="151" t="str">
        <f>B104</f>
        <v>プレジール敷島</v>
      </c>
      <c r="H100" s="152"/>
      <c r="I100" s="153"/>
      <c r="J100" s="151" t="str">
        <f>B106</f>
        <v>羽黒SSS</v>
      </c>
      <c r="K100" s="152"/>
      <c r="L100" s="153"/>
      <c r="M100" s="151" t="str">
        <f>B108</f>
        <v>中道セレソン</v>
      </c>
      <c r="N100" s="152"/>
      <c r="O100" s="153"/>
      <c r="P100" s="151" t="str">
        <f>B110</f>
        <v>大里SSS</v>
      </c>
      <c r="Q100" s="152"/>
      <c r="R100" s="152"/>
      <c r="S100" s="164" t="s">
        <v>20</v>
      </c>
      <c r="T100" s="164"/>
      <c r="U100" s="164"/>
      <c r="V100" s="144" t="s">
        <v>21</v>
      </c>
      <c r="W100" s="144"/>
      <c r="X100" s="144" t="s">
        <v>22</v>
      </c>
      <c r="Y100" s="144"/>
      <c r="Z100" s="7" t="s">
        <v>23</v>
      </c>
      <c r="AA100" s="159" t="s">
        <v>24</v>
      </c>
      <c r="AB100" s="8"/>
    </row>
    <row r="101" spans="1:28" ht="17.100000000000001" customHeight="1">
      <c r="A101" s="9"/>
      <c r="B101" s="149"/>
      <c r="C101" s="150"/>
      <c r="D101" s="154"/>
      <c r="E101" s="155"/>
      <c r="F101" s="156"/>
      <c r="G101" s="154"/>
      <c r="H101" s="155"/>
      <c r="I101" s="156"/>
      <c r="J101" s="154"/>
      <c r="K101" s="155"/>
      <c r="L101" s="156"/>
      <c r="M101" s="154"/>
      <c r="N101" s="155"/>
      <c r="O101" s="156"/>
      <c r="P101" s="154"/>
      <c r="Q101" s="155"/>
      <c r="R101" s="155"/>
      <c r="S101" s="164"/>
      <c r="T101" s="164"/>
      <c r="U101" s="164"/>
      <c r="V101" s="144"/>
      <c r="W101" s="144"/>
      <c r="X101" s="144"/>
      <c r="Y101" s="144"/>
      <c r="Z101" s="10" t="s">
        <v>25</v>
      </c>
      <c r="AA101" s="159"/>
      <c r="AB101" s="8"/>
    </row>
    <row r="102" spans="1:28" ht="17.100000000000001" customHeight="1">
      <c r="A102" s="132">
        <v>1</v>
      </c>
      <c r="B102" s="134" t="str">
        <f>組合せ!I18</f>
        <v>石和SSS</v>
      </c>
      <c r="C102" s="135"/>
      <c r="D102" s="138"/>
      <c r="E102" s="139"/>
      <c r="F102" s="140"/>
      <c r="G102" s="11"/>
      <c r="H102" s="12" t="s">
        <v>26</v>
      </c>
      <c r="I102" s="12"/>
      <c r="J102" s="11"/>
      <c r="K102" s="12" t="s">
        <v>27</v>
      </c>
      <c r="L102" s="13"/>
      <c r="M102" s="12"/>
      <c r="N102" s="12" t="s">
        <v>26</v>
      </c>
      <c r="O102" s="12"/>
      <c r="P102" s="11"/>
      <c r="Q102" s="12" t="s">
        <v>26</v>
      </c>
      <c r="R102" s="13"/>
      <c r="S102" s="144"/>
      <c r="T102" s="144"/>
      <c r="U102" s="144"/>
      <c r="V102" s="144"/>
      <c r="W102" s="144"/>
      <c r="X102" s="144"/>
      <c r="Y102" s="144"/>
      <c r="Z102" s="157"/>
      <c r="AA102" s="159"/>
      <c r="AB102" s="160">
        <f>10000*S102+100*Z102+V102</f>
        <v>0</v>
      </c>
    </row>
    <row r="103" spans="1:28" ht="17.100000000000001" customHeight="1">
      <c r="A103" s="133"/>
      <c r="B103" s="136"/>
      <c r="C103" s="137"/>
      <c r="D103" s="141"/>
      <c r="E103" s="142"/>
      <c r="F103" s="143"/>
      <c r="G103" s="161" t="str">
        <f>IF(G102="","",IF(G102-I102&gt;0,"○",IF(G102-I102=0,"△","●")))</f>
        <v/>
      </c>
      <c r="H103" s="162"/>
      <c r="I103" s="163"/>
      <c r="J103" s="161" t="str">
        <f>IF(J102="","",IF(J102-L102&gt;0,"○",IF(J102-L102=0,"△","●")))</f>
        <v/>
      </c>
      <c r="K103" s="162"/>
      <c r="L103" s="163"/>
      <c r="M103" s="161" t="str">
        <f>IF(M102="","",IF(M102-O102&gt;0,"○",IF(M102-O102=0,"△","●")))</f>
        <v/>
      </c>
      <c r="N103" s="162"/>
      <c r="O103" s="163"/>
      <c r="P103" s="161" t="str">
        <f>IF(P102="","",IF(P102-R102&gt;0,"○",IF(P102-R102=0,"△","●")))</f>
        <v/>
      </c>
      <c r="Q103" s="162"/>
      <c r="R103" s="162"/>
      <c r="S103" s="144"/>
      <c r="T103" s="144"/>
      <c r="U103" s="144"/>
      <c r="V103" s="144"/>
      <c r="W103" s="144"/>
      <c r="X103" s="144"/>
      <c r="Y103" s="144"/>
      <c r="Z103" s="158"/>
      <c r="AA103" s="159"/>
      <c r="AB103" s="160"/>
    </row>
    <row r="104" spans="1:28" ht="17.100000000000001" customHeight="1">
      <c r="A104" s="144">
        <v>2</v>
      </c>
      <c r="B104" s="174" t="str">
        <f>組合せ!I19</f>
        <v>プレジール敷島</v>
      </c>
      <c r="C104" s="175"/>
      <c r="D104" s="14" t="str">
        <f>IF(G103="","",I102)</f>
        <v/>
      </c>
      <c r="E104" s="15" t="s">
        <v>26</v>
      </c>
      <c r="F104" s="16" t="str">
        <f>IF(G103="","",G102)</f>
        <v/>
      </c>
      <c r="G104" s="138"/>
      <c r="H104" s="139"/>
      <c r="I104" s="140"/>
      <c r="J104" s="11"/>
      <c r="K104" s="12" t="s">
        <v>27</v>
      </c>
      <c r="L104" s="13"/>
      <c r="M104" s="12"/>
      <c r="N104" s="12" t="s">
        <v>27</v>
      </c>
      <c r="O104" s="12"/>
      <c r="P104" s="11"/>
      <c r="Q104" s="12" t="s">
        <v>27</v>
      </c>
      <c r="R104" s="13"/>
      <c r="S104" s="144"/>
      <c r="T104" s="144"/>
      <c r="U104" s="144"/>
      <c r="V104" s="144"/>
      <c r="W104" s="144"/>
      <c r="X104" s="144"/>
      <c r="Y104" s="144"/>
      <c r="Z104" s="157"/>
      <c r="AA104" s="159"/>
      <c r="AB104" s="160">
        <f t="shared" ref="AB104" si="28">10000*S104+100*Z104+V104</f>
        <v>0</v>
      </c>
    </row>
    <row r="105" spans="1:28" ht="17.100000000000001" customHeight="1">
      <c r="A105" s="144"/>
      <c r="B105" s="176"/>
      <c r="C105" s="177"/>
      <c r="D105" s="165" t="str">
        <f>IF(D104="","",IF(D104-F104&gt;0,"○",IF(D104-F104=0,"△","●")))</f>
        <v/>
      </c>
      <c r="E105" s="166"/>
      <c r="F105" s="167"/>
      <c r="G105" s="141"/>
      <c r="H105" s="142"/>
      <c r="I105" s="143"/>
      <c r="J105" s="161" t="str">
        <f>IF(J104="","",IF(J104-L104&gt;0,"○",IF(J104-L104=0,"△","●")))</f>
        <v/>
      </c>
      <c r="K105" s="162"/>
      <c r="L105" s="163"/>
      <c r="M105" s="161" t="str">
        <f>IF(M104="","",IF(M104-O104&gt;0,"○",IF(M104-O104=0,"△","●")))</f>
        <v/>
      </c>
      <c r="N105" s="162"/>
      <c r="O105" s="163"/>
      <c r="P105" s="161" t="str">
        <f>IF(P104="","",IF(P104-R104&gt;0,"○",IF(P104-R104=0,"△","●")))</f>
        <v/>
      </c>
      <c r="Q105" s="162"/>
      <c r="R105" s="162"/>
      <c r="S105" s="144"/>
      <c r="T105" s="144"/>
      <c r="U105" s="144"/>
      <c r="V105" s="144"/>
      <c r="W105" s="144"/>
      <c r="X105" s="144"/>
      <c r="Y105" s="144"/>
      <c r="Z105" s="158"/>
      <c r="AA105" s="159"/>
      <c r="AB105" s="160"/>
    </row>
    <row r="106" spans="1:28" ht="17.100000000000001" customHeight="1">
      <c r="A106" s="132">
        <v>3</v>
      </c>
      <c r="B106" s="134" t="str">
        <f>組合せ!I20</f>
        <v>羽黒SSS</v>
      </c>
      <c r="C106" s="135"/>
      <c r="D106" s="15" t="str">
        <f>IF(J103="","",L102)</f>
        <v/>
      </c>
      <c r="E106" s="15" t="s">
        <v>26</v>
      </c>
      <c r="F106" s="16" t="str">
        <f>IF(J103="","",J102)</f>
        <v/>
      </c>
      <c r="G106" s="15" t="str">
        <f>IF(J105="","",L104)</f>
        <v/>
      </c>
      <c r="H106" s="15" t="s">
        <v>26</v>
      </c>
      <c r="I106" s="16" t="str">
        <f>IF(J105="","",J104)</f>
        <v/>
      </c>
      <c r="J106" s="138"/>
      <c r="K106" s="139"/>
      <c r="L106" s="140"/>
      <c r="M106" s="11"/>
      <c r="N106" s="12" t="s">
        <v>27</v>
      </c>
      <c r="O106" s="13"/>
      <c r="P106" s="12"/>
      <c r="Q106" s="12" t="s">
        <v>27</v>
      </c>
      <c r="R106" s="12"/>
      <c r="S106" s="144"/>
      <c r="T106" s="144"/>
      <c r="U106" s="144"/>
      <c r="V106" s="144"/>
      <c r="W106" s="144"/>
      <c r="X106" s="144"/>
      <c r="Y106" s="144"/>
      <c r="Z106" s="157"/>
      <c r="AA106" s="159"/>
      <c r="AB106" s="160">
        <f t="shared" ref="AB106" si="29">10000*S106+100*Z106+V106</f>
        <v>0</v>
      </c>
    </row>
    <row r="107" spans="1:28" ht="17.100000000000001" customHeight="1">
      <c r="A107" s="133"/>
      <c r="B107" s="136"/>
      <c r="C107" s="137"/>
      <c r="D107" s="171" t="str">
        <f>IF(D106="","",IF(D106-F106&gt;0,"○",IF(D106-F106=0,"△","●")))</f>
        <v/>
      </c>
      <c r="E107" s="171"/>
      <c r="F107" s="172"/>
      <c r="G107" s="171" t="str">
        <f>IF(G106="","",IF(G106-I106&gt;0,"○",IF(G106-I106=0,"△","●")))</f>
        <v/>
      </c>
      <c r="H107" s="166"/>
      <c r="I107" s="167"/>
      <c r="J107" s="141"/>
      <c r="K107" s="142"/>
      <c r="L107" s="143"/>
      <c r="M107" s="161" t="str">
        <f>IF(M106="","",IF(M106-O106&gt;0,"○",IF(M106-O106=0,"△","●")))</f>
        <v/>
      </c>
      <c r="N107" s="162"/>
      <c r="O107" s="163"/>
      <c r="P107" s="161" t="str">
        <f>IF(P106="","",IF(P106-R106&gt;0,"○",IF(P106-R106=0,"△","●")))</f>
        <v/>
      </c>
      <c r="Q107" s="162"/>
      <c r="R107" s="163"/>
      <c r="S107" s="144"/>
      <c r="T107" s="144"/>
      <c r="U107" s="144"/>
      <c r="V107" s="144"/>
      <c r="W107" s="144"/>
      <c r="X107" s="144"/>
      <c r="Y107" s="144"/>
      <c r="Z107" s="158"/>
      <c r="AA107" s="159"/>
      <c r="AB107" s="160"/>
    </row>
    <row r="108" spans="1:28" ht="17.100000000000001" customHeight="1">
      <c r="A108" s="144">
        <v>4</v>
      </c>
      <c r="B108" s="134" t="str">
        <f>組合せ!I21</f>
        <v>中道セレソン</v>
      </c>
      <c r="C108" s="135"/>
      <c r="D108" s="14" t="str">
        <f>IF(M103="","",O102)</f>
        <v/>
      </c>
      <c r="E108" s="15" t="s">
        <v>27</v>
      </c>
      <c r="F108" s="16" t="str">
        <f>IF(M103="","",M102)</f>
        <v/>
      </c>
      <c r="G108" s="15" t="str">
        <f>IF(M105="","",O104)</f>
        <v/>
      </c>
      <c r="H108" s="15" t="s">
        <v>26</v>
      </c>
      <c r="I108" s="15" t="str">
        <f>IF(M105="","",M104)</f>
        <v/>
      </c>
      <c r="J108" s="14" t="str">
        <f>IF(M107="","",O106)</f>
        <v/>
      </c>
      <c r="K108" s="15" t="s">
        <v>26</v>
      </c>
      <c r="L108" s="16" t="str">
        <f>IF(M107="","",M106)</f>
        <v/>
      </c>
      <c r="M108" s="138"/>
      <c r="N108" s="139"/>
      <c r="O108" s="140"/>
      <c r="P108" s="11"/>
      <c r="Q108" s="12" t="s">
        <v>27</v>
      </c>
      <c r="R108" s="13"/>
      <c r="S108" s="144"/>
      <c r="T108" s="144"/>
      <c r="U108" s="144"/>
      <c r="V108" s="144"/>
      <c r="W108" s="144"/>
      <c r="X108" s="144"/>
      <c r="Y108" s="144"/>
      <c r="Z108" s="157"/>
      <c r="AA108" s="159"/>
      <c r="AB108" s="160">
        <f t="shared" ref="AB108" si="30">10000*S108+100*Z108+V108</f>
        <v>0</v>
      </c>
    </row>
    <row r="109" spans="1:28" ht="17.100000000000001" customHeight="1">
      <c r="A109" s="144"/>
      <c r="B109" s="136"/>
      <c r="C109" s="137"/>
      <c r="D109" s="166" t="str">
        <f>IF(D108="","",IF(D108-F108&gt;0,"○",IF(D108-F108=0,"△","●")))</f>
        <v/>
      </c>
      <c r="E109" s="166"/>
      <c r="F109" s="167"/>
      <c r="G109" s="166" t="str">
        <f>IF(G108="","",IF(G108-I108&gt;0,"○",IF(G108-I108=0,"△","●")))</f>
        <v/>
      </c>
      <c r="H109" s="166"/>
      <c r="I109" s="167"/>
      <c r="J109" s="165" t="str">
        <f>IF(J108="","",IF(J108-L108&gt;0,"○",IF(J108-L108=0,"△","●")))</f>
        <v/>
      </c>
      <c r="K109" s="166"/>
      <c r="L109" s="167"/>
      <c r="M109" s="141"/>
      <c r="N109" s="142"/>
      <c r="O109" s="143"/>
      <c r="P109" s="161" t="str">
        <f>IF(P108="","",IF(P108-R108&gt;0,"○",IF(P108-R108=0,"△","●")))</f>
        <v/>
      </c>
      <c r="Q109" s="162"/>
      <c r="R109" s="162"/>
      <c r="S109" s="144"/>
      <c r="T109" s="144"/>
      <c r="U109" s="144"/>
      <c r="V109" s="144"/>
      <c r="W109" s="144"/>
      <c r="X109" s="144"/>
      <c r="Y109" s="144"/>
      <c r="Z109" s="158"/>
      <c r="AA109" s="159"/>
      <c r="AB109" s="160"/>
    </row>
    <row r="110" spans="1:28" ht="17.100000000000001" customHeight="1">
      <c r="A110" s="132">
        <v>5</v>
      </c>
      <c r="B110" s="178" t="str">
        <f>組合せ!I22</f>
        <v>大里SSS</v>
      </c>
      <c r="C110" s="135"/>
      <c r="D110" s="14" t="str">
        <f>IF(P103="","",R102)</f>
        <v/>
      </c>
      <c r="E110" s="15" t="s">
        <v>27</v>
      </c>
      <c r="F110" s="16" t="str">
        <f>IF(P103="","",P102)</f>
        <v/>
      </c>
      <c r="G110" s="15" t="str">
        <f>IF(P105="","",R104)</f>
        <v/>
      </c>
      <c r="H110" s="15" t="s">
        <v>27</v>
      </c>
      <c r="I110" s="15" t="str">
        <f>IF(P105="","",P104)</f>
        <v/>
      </c>
      <c r="J110" s="14" t="str">
        <f>IF(P107="","",R106)</f>
        <v/>
      </c>
      <c r="K110" s="15" t="s">
        <v>27</v>
      </c>
      <c r="L110" s="16" t="str">
        <f>IF(P107="","",P106)</f>
        <v/>
      </c>
      <c r="M110" s="15" t="str">
        <f>IF(P109="","",R108)</f>
        <v/>
      </c>
      <c r="N110" s="15" t="s">
        <v>27</v>
      </c>
      <c r="O110" s="16" t="str">
        <f>IF(P109="","",P108)</f>
        <v/>
      </c>
      <c r="P110" s="138"/>
      <c r="Q110" s="139"/>
      <c r="R110" s="140"/>
      <c r="S110" s="144"/>
      <c r="T110" s="144"/>
      <c r="U110" s="144"/>
      <c r="V110" s="144"/>
      <c r="W110" s="144"/>
      <c r="X110" s="144"/>
      <c r="Y110" s="144"/>
      <c r="Z110" s="157"/>
      <c r="AA110" s="159"/>
      <c r="AB110" s="160">
        <f t="shared" ref="AB110" si="31">10000*S110+100*Z110+V110</f>
        <v>0</v>
      </c>
    </row>
    <row r="111" spans="1:28" ht="17.100000000000001" customHeight="1">
      <c r="A111" s="133"/>
      <c r="B111" s="179"/>
      <c r="C111" s="137"/>
      <c r="D111" s="165" t="str">
        <f>IF(D110="","",IF(D110-F110&gt;0,"○",IF(D110-F110=0,"△","●")))</f>
        <v/>
      </c>
      <c r="E111" s="166"/>
      <c r="F111" s="167"/>
      <c r="G111" s="165" t="str">
        <f>IF(G110="","",IF(G110-I110&gt;0,"○",IF(G110-I110=0,"△","●")))</f>
        <v/>
      </c>
      <c r="H111" s="166"/>
      <c r="I111" s="167"/>
      <c r="J111" s="165" t="str">
        <f>IF(J110="","",IF(J110-L110&gt;0,"○",IF(J110-L110=0,"△","●")))</f>
        <v/>
      </c>
      <c r="K111" s="166"/>
      <c r="L111" s="167"/>
      <c r="M111" s="165" t="str">
        <f>IF(M110="","",IF(M110-O110&gt;0,"○",IF(M110-O110=0,"△","●")))</f>
        <v/>
      </c>
      <c r="N111" s="166"/>
      <c r="O111" s="167"/>
      <c r="P111" s="141"/>
      <c r="Q111" s="142"/>
      <c r="R111" s="143"/>
      <c r="S111" s="144"/>
      <c r="T111" s="144"/>
      <c r="U111" s="144"/>
      <c r="V111" s="144"/>
      <c r="W111" s="144"/>
      <c r="X111" s="144"/>
      <c r="Y111" s="144"/>
      <c r="Z111" s="158"/>
      <c r="AA111" s="159"/>
      <c r="AB111" s="160"/>
    </row>
    <row r="112" spans="1:28" ht="14.25">
      <c r="A112" s="4"/>
      <c r="B112" s="26"/>
      <c r="C112" s="18"/>
      <c r="D112" s="35"/>
      <c r="E112" s="35"/>
      <c r="F112" s="35"/>
      <c r="G112" s="35"/>
      <c r="H112" s="35"/>
      <c r="I112" s="36"/>
      <c r="J112" s="36"/>
      <c r="K112" s="37"/>
      <c r="L112" s="4"/>
      <c r="M112" s="25"/>
      <c r="N112" s="4"/>
      <c r="O112" s="26"/>
      <c r="P112" s="38"/>
      <c r="Q112" s="39"/>
      <c r="R112" s="40"/>
      <c r="S112" s="40"/>
      <c r="T112" s="21"/>
      <c r="U112" s="21"/>
      <c r="V112" s="21"/>
      <c r="W112" s="21"/>
      <c r="X112" s="21"/>
      <c r="Y112" s="21"/>
      <c r="Z112" s="21"/>
      <c r="AA112" s="4"/>
    </row>
    <row r="113" spans="1:28" ht="34.5" customHeight="1">
      <c r="A113" s="145">
        <f>組合せ!D43</f>
        <v>0</v>
      </c>
      <c r="B113" s="145"/>
      <c r="C113" s="146" t="s">
        <v>32</v>
      </c>
      <c r="D113" s="146"/>
      <c r="E113" s="146"/>
      <c r="F113" s="146"/>
      <c r="G113" s="146">
        <f>組合せ!F43</f>
        <v>0</v>
      </c>
      <c r="H113" s="146"/>
      <c r="I113" s="146"/>
      <c r="J113" s="146"/>
      <c r="K113" s="146"/>
      <c r="L113" s="146"/>
      <c r="M113" s="146"/>
      <c r="N113" s="146"/>
      <c r="O113" s="146"/>
      <c r="P113" s="146" t="s">
        <v>33</v>
      </c>
      <c r="Q113" s="146"/>
      <c r="R113" s="146"/>
      <c r="S113" s="146"/>
      <c r="T113" s="146"/>
      <c r="U113" s="146"/>
      <c r="V113" s="146"/>
      <c r="W113" s="146"/>
      <c r="X113" s="3"/>
      <c r="Y113" s="3"/>
      <c r="Z113" s="3"/>
      <c r="AA113" s="3"/>
      <c r="AB113" s="4"/>
    </row>
    <row r="114" spans="1:28" ht="17.100000000000001" customHeight="1">
      <c r="A114" s="6"/>
      <c r="B114" s="147">
        <f>A113</f>
        <v>0</v>
      </c>
      <c r="C114" s="148"/>
      <c r="D114" s="151">
        <f>B116</f>
        <v>0</v>
      </c>
      <c r="E114" s="152"/>
      <c r="F114" s="153"/>
      <c r="G114" s="151">
        <f>B118</f>
        <v>0</v>
      </c>
      <c r="H114" s="152"/>
      <c r="I114" s="153"/>
      <c r="J114" s="151">
        <f>B120</f>
        <v>0</v>
      </c>
      <c r="K114" s="152"/>
      <c r="L114" s="153"/>
      <c r="M114" s="151">
        <f>B122</f>
        <v>0</v>
      </c>
      <c r="N114" s="152"/>
      <c r="O114" s="153"/>
      <c r="P114" s="151">
        <f>B124</f>
        <v>0</v>
      </c>
      <c r="Q114" s="152"/>
      <c r="R114" s="152"/>
      <c r="S114" s="164" t="s">
        <v>20</v>
      </c>
      <c r="T114" s="164"/>
      <c r="U114" s="164"/>
      <c r="V114" s="144" t="s">
        <v>21</v>
      </c>
      <c r="W114" s="144"/>
      <c r="X114" s="144" t="s">
        <v>22</v>
      </c>
      <c r="Y114" s="144"/>
      <c r="Z114" s="7" t="s">
        <v>23</v>
      </c>
      <c r="AA114" s="159" t="s">
        <v>24</v>
      </c>
      <c r="AB114" s="8"/>
    </row>
    <row r="115" spans="1:28" ht="17.100000000000001" customHeight="1">
      <c r="A115" s="9"/>
      <c r="B115" s="149"/>
      <c r="C115" s="150"/>
      <c r="D115" s="154"/>
      <c r="E115" s="155"/>
      <c r="F115" s="156"/>
      <c r="G115" s="154"/>
      <c r="H115" s="155"/>
      <c r="I115" s="156"/>
      <c r="J115" s="154"/>
      <c r="K115" s="155"/>
      <c r="L115" s="156"/>
      <c r="M115" s="154"/>
      <c r="N115" s="155"/>
      <c r="O115" s="156"/>
      <c r="P115" s="154"/>
      <c r="Q115" s="155"/>
      <c r="R115" s="155"/>
      <c r="S115" s="164"/>
      <c r="T115" s="164"/>
      <c r="U115" s="164"/>
      <c r="V115" s="144"/>
      <c r="W115" s="144"/>
      <c r="X115" s="144"/>
      <c r="Y115" s="144"/>
      <c r="Z115" s="10" t="s">
        <v>25</v>
      </c>
      <c r="AA115" s="159"/>
      <c r="AB115" s="8"/>
    </row>
    <row r="116" spans="1:28" ht="17.100000000000001" customHeight="1">
      <c r="A116" s="132">
        <v>1</v>
      </c>
      <c r="B116" s="134">
        <f>組合せ!B43</f>
        <v>0</v>
      </c>
      <c r="C116" s="135"/>
      <c r="D116" s="138"/>
      <c r="E116" s="139"/>
      <c r="F116" s="140"/>
      <c r="G116" s="11"/>
      <c r="H116" s="12" t="s">
        <v>26</v>
      </c>
      <c r="I116" s="12"/>
      <c r="J116" s="11"/>
      <c r="K116" s="12" t="s">
        <v>27</v>
      </c>
      <c r="L116" s="13"/>
      <c r="M116" s="12"/>
      <c r="N116" s="12" t="s">
        <v>26</v>
      </c>
      <c r="O116" s="12"/>
      <c r="P116" s="11"/>
      <c r="Q116" s="12" t="s">
        <v>26</v>
      </c>
      <c r="R116" s="13"/>
      <c r="S116" s="144">
        <f>(COUNTIF(D117:R117,"○")*3)+(COUNTIF(D117:R117,"△")*1)</f>
        <v>0</v>
      </c>
      <c r="T116" s="144"/>
      <c r="U116" s="144"/>
      <c r="V116" s="144">
        <f>SUM(F116:F125)</f>
        <v>0</v>
      </c>
      <c r="W116" s="144"/>
      <c r="X116" s="144">
        <f>SUM(D116:D125)</f>
        <v>0</v>
      </c>
      <c r="Y116" s="144"/>
      <c r="Z116" s="157">
        <f>V116-X116</f>
        <v>0</v>
      </c>
      <c r="AA116" s="159">
        <f>RANK(AB116,AB116:AB125)</f>
        <v>1</v>
      </c>
      <c r="AB116" s="160">
        <f>10000*S116+100*Z116+V116</f>
        <v>0</v>
      </c>
    </row>
    <row r="117" spans="1:28" ht="17.100000000000001" customHeight="1">
      <c r="A117" s="133"/>
      <c r="B117" s="136"/>
      <c r="C117" s="137"/>
      <c r="D117" s="141"/>
      <c r="E117" s="142"/>
      <c r="F117" s="143"/>
      <c r="G117" s="161" t="str">
        <f>IF(G116="","",IF(G116-I116&gt;0,"○",IF(G116-I116=0,"△","●")))</f>
        <v/>
      </c>
      <c r="H117" s="162"/>
      <c r="I117" s="163"/>
      <c r="J117" s="161" t="str">
        <f>IF(J116="","",IF(J116-L116&gt;0,"○",IF(J116-L116=0,"△","●")))</f>
        <v/>
      </c>
      <c r="K117" s="162"/>
      <c r="L117" s="163"/>
      <c r="M117" s="161" t="str">
        <f>IF(M116="","",IF(M116-O116&gt;0,"○",IF(M116-O116=0,"△","●")))</f>
        <v/>
      </c>
      <c r="N117" s="162"/>
      <c r="O117" s="163"/>
      <c r="P117" s="161" t="str">
        <f>IF(P116="","",IF(P116-R116&gt;0,"○",IF(P116-R116=0,"△","●")))</f>
        <v/>
      </c>
      <c r="Q117" s="162"/>
      <c r="R117" s="162"/>
      <c r="S117" s="144"/>
      <c r="T117" s="144"/>
      <c r="U117" s="144"/>
      <c r="V117" s="144"/>
      <c r="W117" s="144"/>
      <c r="X117" s="144"/>
      <c r="Y117" s="144"/>
      <c r="Z117" s="158"/>
      <c r="AA117" s="159"/>
      <c r="AB117" s="160"/>
    </row>
    <row r="118" spans="1:28" ht="17.100000000000001" customHeight="1">
      <c r="A118" s="144">
        <v>2</v>
      </c>
      <c r="B118" s="174">
        <f>組合せ!B44</f>
        <v>0</v>
      </c>
      <c r="C118" s="175"/>
      <c r="D118" s="14" t="str">
        <f>IF(G117="","",I116)</f>
        <v/>
      </c>
      <c r="E118" s="15" t="s">
        <v>26</v>
      </c>
      <c r="F118" s="16" t="str">
        <f>IF(G117="","",G116)</f>
        <v/>
      </c>
      <c r="G118" s="138"/>
      <c r="H118" s="139"/>
      <c r="I118" s="140"/>
      <c r="J118" s="11"/>
      <c r="K118" s="12" t="s">
        <v>27</v>
      </c>
      <c r="L118" s="13"/>
      <c r="M118" s="12"/>
      <c r="N118" s="12" t="s">
        <v>27</v>
      </c>
      <c r="O118" s="12"/>
      <c r="P118" s="11"/>
      <c r="Q118" s="12" t="s">
        <v>27</v>
      </c>
      <c r="R118" s="13"/>
      <c r="S118" s="144">
        <f>(COUNTIF(D119:R119,"○")*3)+(COUNTIF(D119:R119,"△")*1)</f>
        <v>0</v>
      </c>
      <c r="T118" s="144"/>
      <c r="U118" s="144"/>
      <c r="V118" s="144">
        <f>SUM(I116:I125)</f>
        <v>0</v>
      </c>
      <c r="W118" s="144"/>
      <c r="X118" s="144">
        <f>SUM(G116:G125)</f>
        <v>0</v>
      </c>
      <c r="Y118" s="144"/>
      <c r="Z118" s="157">
        <f>V118-X118</f>
        <v>0</v>
      </c>
      <c r="AA118" s="159">
        <f>RANK(AB118,AB116:AB125)</f>
        <v>1</v>
      </c>
      <c r="AB118" s="160">
        <f t="shared" ref="AB118" si="32">10000*S118+100*Z118+V118</f>
        <v>0</v>
      </c>
    </row>
    <row r="119" spans="1:28" ht="17.100000000000001" customHeight="1">
      <c r="A119" s="144"/>
      <c r="B119" s="176"/>
      <c r="C119" s="177"/>
      <c r="D119" s="165" t="str">
        <f>IF(D118="","",IF(D118-F118&gt;0,"○",IF(D118-F118=0,"△","●")))</f>
        <v/>
      </c>
      <c r="E119" s="166"/>
      <c r="F119" s="167"/>
      <c r="G119" s="141"/>
      <c r="H119" s="142"/>
      <c r="I119" s="143"/>
      <c r="J119" s="161" t="str">
        <f>IF(J118="","",IF(J118-L118&gt;0,"○",IF(J118-L118=0,"△","●")))</f>
        <v/>
      </c>
      <c r="K119" s="162"/>
      <c r="L119" s="163"/>
      <c r="M119" s="161" t="str">
        <f>IF(M118="","",IF(M118-O118&gt;0,"○",IF(M118-O118=0,"△","●")))</f>
        <v/>
      </c>
      <c r="N119" s="162"/>
      <c r="O119" s="163"/>
      <c r="P119" s="161" t="str">
        <f>IF(P118="","",IF(P118-R118&gt;0,"○",IF(P118-R118=0,"△","●")))</f>
        <v/>
      </c>
      <c r="Q119" s="162"/>
      <c r="R119" s="162"/>
      <c r="S119" s="144"/>
      <c r="T119" s="144"/>
      <c r="U119" s="144"/>
      <c r="V119" s="144"/>
      <c r="W119" s="144"/>
      <c r="X119" s="144"/>
      <c r="Y119" s="144"/>
      <c r="Z119" s="158"/>
      <c r="AA119" s="159"/>
      <c r="AB119" s="160"/>
    </row>
    <row r="120" spans="1:28" ht="17.100000000000001" customHeight="1">
      <c r="A120" s="132">
        <v>3</v>
      </c>
      <c r="B120" s="134">
        <f>組合せ!B45</f>
        <v>0</v>
      </c>
      <c r="C120" s="135"/>
      <c r="D120" s="15" t="str">
        <f>IF(J117="","",L116)</f>
        <v/>
      </c>
      <c r="E120" s="15" t="s">
        <v>26</v>
      </c>
      <c r="F120" s="16" t="str">
        <f>IF(J117="","",J116)</f>
        <v/>
      </c>
      <c r="G120" s="15" t="str">
        <f>IF(J119="","",L118)</f>
        <v/>
      </c>
      <c r="H120" s="15" t="s">
        <v>26</v>
      </c>
      <c r="I120" s="16" t="str">
        <f>IF(J119="","",J118)</f>
        <v/>
      </c>
      <c r="J120" s="138"/>
      <c r="K120" s="139"/>
      <c r="L120" s="140"/>
      <c r="M120" s="11"/>
      <c r="N120" s="12" t="s">
        <v>27</v>
      </c>
      <c r="O120" s="13"/>
      <c r="P120" s="12"/>
      <c r="Q120" s="12" t="s">
        <v>27</v>
      </c>
      <c r="R120" s="12"/>
      <c r="S120" s="144">
        <f>(COUNTIF(D121:R121,"○")*3)+(COUNTIF(D121:R121,"△")*1)</f>
        <v>0</v>
      </c>
      <c r="T120" s="144"/>
      <c r="U120" s="144"/>
      <c r="V120" s="144">
        <f>SUM(L116:L125)</f>
        <v>0</v>
      </c>
      <c r="W120" s="144"/>
      <c r="X120" s="144">
        <f>SUM(J116:J125)</f>
        <v>0</v>
      </c>
      <c r="Y120" s="144"/>
      <c r="Z120" s="157">
        <f>V120-X120</f>
        <v>0</v>
      </c>
      <c r="AA120" s="159">
        <f>RANK(AB120,AB116:AB125)</f>
        <v>1</v>
      </c>
      <c r="AB120" s="160">
        <f t="shared" ref="AB120" si="33">10000*S120+100*Z120+V120</f>
        <v>0</v>
      </c>
    </row>
    <row r="121" spans="1:28" ht="17.100000000000001" customHeight="1">
      <c r="A121" s="133"/>
      <c r="B121" s="136"/>
      <c r="C121" s="137"/>
      <c r="D121" s="171" t="str">
        <f>IF(D120="","",IF(D120-F120&gt;0,"○",IF(D120-F120=0,"△","●")))</f>
        <v/>
      </c>
      <c r="E121" s="171"/>
      <c r="F121" s="172"/>
      <c r="G121" s="171" t="str">
        <f>IF(G120="","",IF(G120-I120&gt;0,"○",IF(G120-I120=0,"△","●")))</f>
        <v/>
      </c>
      <c r="H121" s="166"/>
      <c r="I121" s="167"/>
      <c r="J121" s="141"/>
      <c r="K121" s="142"/>
      <c r="L121" s="143"/>
      <c r="M121" s="161" t="str">
        <f>IF(M120="","",IF(M120-O120&gt;0,"○",IF(M120-O120=0,"△","●")))</f>
        <v/>
      </c>
      <c r="N121" s="162"/>
      <c r="O121" s="163"/>
      <c r="P121" s="161" t="str">
        <f>IF(P120="","",IF(P120-R120&gt;0,"○",IF(P120-R120=0,"△","●")))</f>
        <v/>
      </c>
      <c r="Q121" s="162"/>
      <c r="R121" s="163"/>
      <c r="S121" s="144"/>
      <c r="T121" s="144"/>
      <c r="U121" s="144"/>
      <c r="V121" s="144"/>
      <c r="W121" s="144"/>
      <c r="X121" s="144"/>
      <c r="Y121" s="144"/>
      <c r="Z121" s="158"/>
      <c r="AA121" s="159"/>
      <c r="AB121" s="160"/>
    </row>
    <row r="122" spans="1:28" ht="17.100000000000001" customHeight="1">
      <c r="A122" s="144">
        <v>4</v>
      </c>
      <c r="B122" s="134">
        <f>組合せ!B46</f>
        <v>0</v>
      </c>
      <c r="C122" s="135"/>
      <c r="D122" s="14" t="str">
        <f>IF(M117="","",O116)</f>
        <v/>
      </c>
      <c r="E122" s="15" t="s">
        <v>27</v>
      </c>
      <c r="F122" s="16" t="str">
        <f>IF(M117="","",M116)</f>
        <v/>
      </c>
      <c r="G122" s="15" t="str">
        <f>IF(M119="","",O118)</f>
        <v/>
      </c>
      <c r="H122" s="15" t="s">
        <v>26</v>
      </c>
      <c r="I122" s="15" t="str">
        <f>IF(M119="","",M118)</f>
        <v/>
      </c>
      <c r="J122" s="14" t="str">
        <f>IF(M121="","",O120)</f>
        <v/>
      </c>
      <c r="K122" s="15" t="s">
        <v>26</v>
      </c>
      <c r="L122" s="16" t="str">
        <f>IF(M121="","",M120)</f>
        <v/>
      </c>
      <c r="M122" s="138"/>
      <c r="N122" s="139"/>
      <c r="O122" s="140"/>
      <c r="P122" s="11"/>
      <c r="Q122" s="12" t="s">
        <v>27</v>
      </c>
      <c r="R122" s="13"/>
      <c r="S122" s="144">
        <f>(COUNTIF(D123:R123,"○")*3)+(COUNTIF(D123:R123,"△")*1)</f>
        <v>0</v>
      </c>
      <c r="T122" s="144"/>
      <c r="U122" s="144"/>
      <c r="V122" s="144">
        <f>SUM(O116:O125)</f>
        <v>0</v>
      </c>
      <c r="W122" s="144"/>
      <c r="X122" s="144">
        <f>SUM(M116:M125)</f>
        <v>0</v>
      </c>
      <c r="Y122" s="144"/>
      <c r="Z122" s="157">
        <f>V122-X122</f>
        <v>0</v>
      </c>
      <c r="AA122" s="159">
        <f>RANK(AB122,AB116:AB125)</f>
        <v>1</v>
      </c>
      <c r="AB122" s="160">
        <f t="shared" ref="AB122" si="34">10000*S122+100*Z122+V122</f>
        <v>0</v>
      </c>
    </row>
    <row r="123" spans="1:28" ht="17.100000000000001" customHeight="1">
      <c r="A123" s="144"/>
      <c r="B123" s="136"/>
      <c r="C123" s="137"/>
      <c r="D123" s="166" t="str">
        <f>IF(D122="","",IF(D122-F122&gt;0,"○",IF(D122-F122=0,"△","●")))</f>
        <v/>
      </c>
      <c r="E123" s="166"/>
      <c r="F123" s="167"/>
      <c r="G123" s="166" t="str">
        <f>IF(G122="","",IF(G122-I122&gt;0,"○",IF(G122-I122=0,"△","●")))</f>
        <v/>
      </c>
      <c r="H123" s="166"/>
      <c r="I123" s="167"/>
      <c r="J123" s="165" t="str">
        <f>IF(J122="","",IF(J122-L122&gt;0,"○",IF(J122-L122=0,"△","●")))</f>
        <v/>
      </c>
      <c r="K123" s="166"/>
      <c r="L123" s="167"/>
      <c r="M123" s="141"/>
      <c r="N123" s="142"/>
      <c r="O123" s="143"/>
      <c r="P123" s="161" t="str">
        <f>IF(P122="","",IF(P122-R122&gt;0,"○",IF(P122-R122=0,"△","●")))</f>
        <v/>
      </c>
      <c r="Q123" s="162"/>
      <c r="R123" s="162"/>
      <c r="S123" s="144"/>
      <c r="T123" s="144"/>
      <c r="U123" s="144"/>
      <c r="V123" s="144"/>
      <c r="W123" s="144"/>
      <c r="X123" s="144"/>
      <c r="Y123" s="144"/>
      <c r="Z123" s="158"/>
      <c r="AA123" s="159"/>
      <c r="AB123" s="160"/>
    </row>
    <row r="124" spans="1:28" ht="17.100000000000001" customHeight="1">
      <c r="A124" s="132">
        <v>5</v>
      </c>
      <c r="B124" s="178">
        <f>組合せ!B47</f>
        <v>0</v>
      </c>
      <c r="C124" s="135"/>
      <c r="D124" s="14" t="str">
        <f>IF(P117="","",R116)</f>
        <v/>
      </c>
      <c r="E124" s="15" t="s">
        <v>27</v>
      </c>
      <c r="F124" s="16" t="str">
        <f>IF(P117="","",P116)</f>
        <v/>
      </c>
      <c r="G124" s="15" t="str">
        <f>IF(P119="","",R118)</f>
        <v/>
      </c>
      <c r="H124" s="15" t="s">
        <v>27</v>
      </c>
      <c r="I124" s="15" t="str">
        <f>IF(P119="","",P118)</f>
        <v/>
      </c>
      <c r="J124" s="14" t="str">
        <f>IF(P121="","",R120)</f>
        <v/>
      </c>
      <c r="K124" s="15" t="s">
        <v>27</v>
      </c>
      <c r="L124" s="16" t="str">
        <f>IF(P121="","",P120)</f>
        <v/>
      </c>
      <c r="M124" s="15" t="str">
        <f>IF(P123="","",R122)</f>
        <v/>
      </c>
      <c r="N124" s="15" t="s">
        <v>27</v>
      </c>
      <c r="O124" s="16" t="str">
        <f>IF(P123="","",P122)</f>
        <v/>
      </c>
      <c r="P124" s="138"/>
      <c r="Q124" s="139"/>
      <c r="R124" s="140"/>
      <c r="S124" s="144">
        <f>(COUNTIF(D125:R125,"○")*3)+(COUNTIF(D125:R125,"△")*1)</f>
        <v>0</v>
      </c>
      <c r="T124" s="144"/>
      <c r="U124" s="144"/>
      <c r="V124" s="144">
        <f>SUM(R116:R125)</f>
        <v>0</v>
      </c>
      <c r="W124" s="144"/>
      <c r="X124" s="144">
        <f>SUM(P116:P125)</f>
        <v>0</v>
      </c>
      <c r="Y124" s="144"/>
      <c r="Z124" s="157">
        <f>V124-X124</f>
        <v>0</v>
      </c>
      <c r="AA124" s="159">
        <f>RANK(AB124,AB116:AB125)</f>
        <v>1</v>
      </c>
      <c r="AB124" s="160">
        <f t="shared" ref="AB124" si="35">10000*S124+100*Z124+V124</f>
        <v>0</v>
      </c>
    </row>
    <row r="125" spans="1:28" ht="17.100000000000001" customHeight="1">
      <c r="A125" s="133"/>
      <c r="B125" s="179"/>
      <c r="C125" s="137"/>
      <c r="D125" s="165" t="str">
        <f>IF(D124="","",IF(D124-F124&gt;0,"○",IF(D124-F124=0,"△","●")))</f>
        <v/>
      </c>
      <c r="E125" s="166"/>
      <c r="F125" s="167"/>
      <c r="G125" s="165" t="str">
        <f>IF(G124="","",IF(G124-I124&gt;0,"○",IF(G124-I124=0,"△","●")))</f>
        <v/>
      </c>
      <c r="H125" s="166"/>
      <c r="I125" s="167"/>
      <c r="J125" s="165" t="str">
        <f>IF(J124="","",IF(J124-L124&gt;0,"○",IF(J124-L124=0,"△","●")))</f>
        <v/>
      </c>
      <c r="K125" s="166"/>
      <c r="L125" s="167"/>
      <c r="M125" s="165" t="str">
        <f>IF(M124="","",IF(M124-O124&gt;0,"○",IF(M124-O124=0,"△","●")))</f>
        <v/>
      </c>
      <c r="N125" s="166"/>
      <c r="O125" s="167"/>
      <c r="P125" s="141"/>
      <c r="Q125" s="142"/>
      <c r="R125" s="143"/>
      <c r="S125" s="144"/>
      <c r="T125" s="144"/>
      <c r="U125" s="144"/>
      <c r="V125" s="144"/>
      <c r="W125" s="144"/>
      <c r="X125" s="144"/>
      <c r="Y125" s="144"/>
      <c r="Z125" s="158"/>
      <c r="AA125" s="159"/>
      <c r="AB125" s="160"/>
    </row>
    <row r="126" spans="1:28" ht="34.5" customHeight="1">
      <c r="A126" s="145">
        <f>組合せ!D48</f>
        <v>0</v>
      </c>
      <c r="B126" s="145"/>
      <c r="C126" s="180" t="s">
        <v>32</v>
      </c>
      <c r="D126" s="180"/>
      <c r="E126" s="180"/>
      <c r="F126" s="180"/>
      <c r="G126" s="146">
        <f>組合せ!F48</f>
        <v>0</v>
      </c>
      <c r="H126" s="146"/>
      <c r="I126" s="146"/>
      <c r="J126" s="146"/>
      <c r="K126" s="146"/>
      <c r="L126" s="146"/>
      <c r="M126" s="146"/>
      <c r="N126" s="146"/>
      <c r="O126" s="146"/>
      <c r="P126" s="180" t="s">
        <v>44</v>
      </c>
      <c r="Q126" s="180"/>
      <c r="R126" s="180"/>
      <c r="S126" s="180"/>
      <c r="T126" s="180"/>
      <c r="U126" s="180"/>
      <c r="V126" s="180"/>
      <c r="W126" s="3"/>
      <c r="X126" s="3"/>
      <c r="Y126" s="3"/>
      <c r="Z126" s="3"/>
      <c r="AA126" s="3"/>
      <c r="AB126" s="4"/>
    </row>
    <row r="127" spans="1:28" ht="17.100000000000001" customHeight="1">
      <c r="A127" s="6"/>
      <c r="B127" s="147">
        <f>A126</f>
        <v>0</v>
      </c>
      <c r="C127" s="148"/>
      <c r="D127" s="151">
        <f>B129</f>
        <v>0</v>
      </c>
      <c r="E127" s="152"/>
      <c r="F127" s="153"/>
      <c r="G127" s="151">
        <f>B131</f>
        <v>0</v>
      </c>
      <c r="H127" s="152"/>
      <c r="I127" s="153"/>
      <c r="J127" s="151">
        <f>B133</f>
        <v>0</v>
      </c>
      <c r="K127" s="152"/>
      <c r="L127" s="153"/>
      <c r="M127" s="151">
        <f>B135</f>
        <v>0</v>
      </c>
      <c r="N127" s="152"/>
      <c r="O127" s="153"/>
      <c r="P127" s="151">
        <f>B137</f>
        <v>0</v>
      </c>
      <c r="Q127" s="152"/>
      <c r="R127" s="152"/>
      <c r="S127" s="164" t="s">
        <v>20</v>
      </c>
      <c r="T127" s="164"/>
      <c r="U127" s="164"/>
      <c r="V127" s="144" t="s">
        <v>21</v>
      </c>
      <c r="W127" s="144"/>
      <c r="X127" s="144" t="s">
        <v>22</v>
      </c>
      <c r="Y127" s="144"/>
      <c r="Z127" s="7" t="s">
        <v>23</v>
      </c>
      <c r="AA127" s="159" t="s">
        <v>24</v>
      </c>
      <c r="AB127" s="8"/>
    </row>
    <row r="128" spans="1:28" ht="17.100000000000001" customHeight="1">
      <c r="A128" s="9"/>
      <c r="B128" s="149"/>
      <c r="C128" s="150"/>
      <c r="D128" s="154"/>
      <c r="E128" s="155"/>
      <c r="F128" s="156"/>
      <c r="G128" s="154"/>
      <c r="H128" s="155"/>
      <c r="I128" s="156"/>
      <c r="J128" s="154"/>
      <c r="K128" s="155"/>
      <c r="L128" s="156"/>
      <c r="M128" s="154"/>
      <c r="N128" s="155"/>
      <c r="O128" s="156"/>
      <c r="P128" s="154"/>
      <c r="Q128" s="155"/>
      <c r="R128" s="155"/>
      <c r="S128" s="164"/>
      <c r="T128" s="164"/>
      <c r="U128" s="164"/>
      <c r="V128" s="144"/>
      <c r="W128" s="144"/>
      <c r="X128" s="144"/>
      <c r="Y128" s="144"/>
      <c r="Z128" s="10" t="s">
        <v>25</v>
      </c>
      <c r="AA128" s="159"/>
      <c r="AB128" s="8"/>
    </row>
    <row r="129" spans="1:28" ht="17.100000000000001" customHeight="1">
      <c r="A129" s="132">
        <v>1</v>
      </c>
      <c r="B129" s="134">
        <f>組合せ!B48</f>
        <v>0</v>
      </c>
      <c r="C129" s="135"/>
      <c r="D129" s="138"/>
      <c r="E129" s="139"/>
      <c r="F129" s="140"/>
      <c r="G129" s="11"/>
      <c r="H129" s="12" t="s">
        <v>26</v>
      </c>
      <c r="I129" s="12"/>
      <c r="J129" s="11"/>
      <c r="K129" s="12" t="s">
        <v>27</v>
      </c>
      <c r="L129" s="13"/>
      <c r="M129" s="12"/>
      <c r="N129" s="12" t="s">
        <v>26</v>
      </c>
      <c r="O129" s="12"/>
      <c r="P129" s="11"/>
      <c r="Q129" s="12" t="s">
        <v>26</v>
      </c>
      <c r="R129" s="13"/>
      <c r="S129" s="144">
        <f>(COUNTIF(D130:R130,"○")*3)+(COUNTIF(D130:R130,"△")*1)</f>
        <v>0</v>
      </c>
      <c r="T129" s="144"/>
      <c r="U129" s="144"/>
      <c r="V129" s="144">
        <f>SUM(F129:F138)</f>
        <v>0</v>
      </c>
      <c r="W129" s="144"/>
      <c r="X129" s="144">
        <f>SUM(D129:D138)</f>
        <v>0</v>
      </c>
      <c r="Y129" s="144"/>
      <c r="Z129" s="157">
        <f>V129-X129</f>
        <v>0</v>
      </c>
      <c r="AA129" s="159">
        <f>RANK(AB129,AB129:AB138)</f>
        <v>1</v>
      </c>
      <c r="AB129" s="160">
        <f>10000*S129+100*Z129+V129</f>
        <v>0</v>
      </c>
    </row>
    <row r="130" spans="1:28" ht="17.100000000000001" customHeight="1">
      <c r="A130" s="133"/>
      <c r="B130" s="136"/>
      <c r="C130" s="137"/>
      <c r="D130" s="141"/>
      <c r="E130" s="142"/>
      <c r="F130" s="143"/>
      <c r="G130" s="161" t="str">
        <f>IF(G129="","",IF(G129-I129&gt;0,"○",IF(G129-I129=0,"△","●")))</f>
        <v/>
      </c>
      <c r="H130" s="162"/>
      <c r="I130" s="163"/>
      <c r="J130" s="161" t="str">
        <f>IF(J129="","",IF(J129-L129&gt;0,"○",IF(J129-L129=0,"△","●")))</f>
        <v/>
      </c>
      <c r="K130" s="162"/>
      <c r="L130" s="163"/>
      <c r="M130" s="161" t="str">
        <f>IF(M129="","",IF(M129-O129&gt;0,"○",IF(M129-O129=0,"△","●")))</f>
        <v/>
      </c>
      <c r="N130" s="162"/>
      <c r="O130" s="163"/>
      <c r="P130" s="161" t="str">
        <f>IF(P129="","",IF(P129-R129&gt;0,"○",IF(P129-R129=0,"△","●")))</f>
        <v/>
      </c>
      <c r="Q130" s="162"/>
      <c r="R130" s="162"/>
      <c r="S130" s="144"/>
      <c r="T130" s="144"/>
      <c r="U130" s="144"/>
      <c r="V130" s="144"/>
      <c r="W130" s="144"/>
      <c r="X130" s="144"/>
      <c r="Y130" s="144"/>
      <c r="Z130" s="158"/>
      <c r="AA130" s="159"/>
      <c r="AB130" s="160"/>
    </row>
    <row r="131" spans="1:28" ht="17.100000000000001" customHeight="1">
      <c r="A131" s="144">
        <v>2</v>
      </c>
      <c r="B131" s="174">
        <f>組合せ!B49</f>
        <v>0</v>
      </c>
      <c r="C131" s="175"/>
      <c r="D131" s="14" t="str">
        <f>IF(G130="","",I129)</f>
        <v/>
      </c>
      <c r="E131" s="15" t="s">
        <v>26</v>
      </c>
      <c r="F131" s="16" t="str">
        <f>IF(G130="","",G129)</f>
        <v/>
      </c>
      <c r="G131" s="138"/>
      <c r="H131" s="139"/>
      <c r="I131" s="140"/>
      <c r="J131" s="11"/>
      <c r="K131" s="12" t="s">
        <v>27</v>
      </c>
      <c r="L131" s="13"/>
      <c r="M131" s="12"/>
      <c r="N131" s="12" t="s">
        <v>27</v>
      </c>
      <c r="O131" s="12"/>
      <c r="P131" s="11"/>
      <c r="Q131" s="12" t="s">
        <v>27</v>
      </c>
      <c r="R131" s="13"/>
      <c r="S131" s="144">
        <f>(COUNTIF(D132:R132,"○")*3)+(COUNTIF(D132:R132,"△")*1)</f>
        <v>0</v>
      </c>
      <c r="T131" s="144"/>
      <c r="U131" s="144"/>
      <c r="V131" s="144">
        <f>SUM(I129:I138)</f>
        <v>0</v>
      </c>
      <c r="W131" s="144"/>
      <c r="X131" s="144">
        <f>SUM(G129:G138)</f>
        <v>0</v>
      </c>
      <c r="Y131" s="144"/>
      <c r="Z131" s="157">
        <f>V131-X131</f>
        <v>0</v>
      </c>
      <c r="AA131" s="159">
        <f>RANK(AB131,AB129:AB138)</f>
        <v>1</v>
      </c>
      <c r="AB131" s="160">
        <f t="shared" ref="AB131" si="36">10000*S131+100*Z131+V131</f>
        <v>0</v>
      </c>
    </row>
    <row r="132" spans="1:28" ht="17.100000000000001" customHeight="1">
      <c r="A132" s="144"/>
      <c r="B132" s="176"/>
      <c r="C132" s="177"/>
      <c r="D132" s="165" t="str">
        <f>IF(D131="","",IF(D131-F131&gt;0,"○",IF(D131-F131=0,"△","●")))</f>
        <v/>
      </c>
      <c r="E132" s="166"/>
      <c r="F132" s="167"/>
      <c r="G132" s="141"/>
      <c r="H132" s="142"/>
      <c r="I132" s="143"/>
      <c r="J132" s="161" t="str">
        <f>IF(J131="","",IF(J131-L131&gt;0,"○",IF(J131-L131=0,"△","●")))</f>
        <v/>
      </c>
      <c r="K132" s="162"/>
      <c r="L132" s="163"/>
      <c r="M132" s="161" t="str">
        <f>IF(M131="","",IF(M131-O131&gt;0,"○",IF(M131-O131=0,"△","●")))</f>
        <v/>
      </c>
      <c r="N132" s="162"/>
      <c r="O132" s="163"/>
      <c r="P132" s="161" t="str">
        <f>IF(P131="","",IF(P131-R131&gt;0,"○",IF(P131-R131=0,"△","●")))</f>
        <v/>
      </c>
      <c r="Q132" s="162"/>
      <c r="R132" s="162"/>
      <c r="S132" s="144"/>
      <c r="T132" s="144"/>
      <c r="U132" s="144"/>
      <c r="V132" s="144"/>
      <c r="W132" s="144"/>
      <c r="X132" s="144"/>
      <c r="Y132" s="144"/>
      <c r="Z132" s="158"/>
      <c r="AA132" s="159"/>
      <c r="AB132" s="160"/>
    </row>
    <row r="133" spans="1:28" ht="17.100000000000001" customHeight="1">
      <c r="A133" s="132">
        <v>3</v>
      </c>
      <c r="B133" s="134">
        <f>組合せ!B50</f>
        <v>0</v>
      </c>
      <c r="C133" s="135"/>
      <c r="D133" s="15" t="str">
        <f>IF(J130="","",L129)</f>
        <v/>
      </c>
      <c r="E133" s="15" t="s">
        <v>26</v>
      </c>
      <c r="F133" s="16" t="str">
        <f>IF(J130="","",J129)</f>
        <v/>
      </c>
      <c r="G133" s="15" t="str">
        <f>IF(J132="","",L131)</f>
        <v/>
      </c>
      <c r="H133" s="15" t="s">
        <v>26</v>
      </c>
      <c r="I133" s="16" t="str">
        <f>IF(J132="","",J131)</f>
        <v/>
      </c>
      <c r="J133" s="138"/>
      <c r="K133" s="139"/>
      <c r="L133" s="140"/>
      <c r="M133" s="11"/>
      <c r="N133" s="12" t="s">
        <v>27</v>
      </c>
      <c r="O133" s="13"/>
      <c r="P133" s="12"/>
      <c r="Q133" s="12" t="s">
        <v>27</v>
      </c>
      <c r="R133" s="12"/>
      <c r="S133" s="144">
        <f>(COUNTIF(D134:R134,"○")*3)+(COUNTIF(D134:R134,"△")*1)</f>
        <v>0</v>
      </c>
      <c r="T133" s="144"/>
      <c r="U133" s="144"/>
      <c r="V133" s="144">
        <f>SUM(L129:L138)</f>
        <v>0</v>
      </c>
      <c r="W133" s="144"/>
      <c r="X133" s="144">
        <f>SUM(J129:J138)</f>
        <v>0</v>
      </c>
      <c r="Y133" s="144"/>
      <c r="Z133" s="157">
        <f>V133-X133</f>
        <v>0</v>
      </c>
      <c r="AA133" s="159">
        <f>RANK(AB133,AB129:AB138)</f>
        <v>1</v>
      </c>
      <c r="AB133" s="160">
        <f t="shared" ref="AB133" si="37">10000*S133+100*Z133+V133</f>
        <v>0</v>
      </c>
    </row>
    <row r="134" spans="1:28" ht="17.100000000000001" customHeight="1">
      <c r="A134" s="133"/>
      <c r="B134" s="136"/>
      <c r="C134" s="137"/>
      <c r="D134" s="171" t="str">
        <f>IF(D133="","",IF(D133-F133&gt;0,"○",IF(D133-F133=0,"△","●")))</f>
        <v/>
      </c>
      <c r="E134" s="171"/>
      <c r="F134" s="172"/>
      <c r="G134" s="171" t="str">
        <f>IF(G133="","",IF(G133-I133&gt;0,"○",IF(G133-I133=0,"△","●")))</f>
        <v/>
      </c>
      <c r="H134" s="166"/>
      <c r="I134" s="167"/>
      <c r="J134" s="141"/>
      <c r="K134" s="142"/>
      <c r="L134" s="143"/>
      <c r="M134" s="161" t="str">
        <f>IF(M133="","",IF(M133-O133&gt;0,"○",IF(M133-O133=0,"△","●")))</f>
        <v/>
      </c>
      <c r="N134" s="162"/>
      <c r="O134" s="163"/>
      <c r="P134" s="161" t="str">
        <f>IF(P133="","",IF(P133-R133&gt;0,"○",IF(P133-R133=0,"△","●")))</f>
        <v/>
      </c>
      <c r="Q134" s="162"/>
      <c r="R134" s="163"/>
      <c r="S134" s="144"/>
      <c r="T134" s="144"/>
      <c r="U134" s="144"/>
      <c r="V134" s="144"/>
      <c r="W134" s="144"/>
      <c r="X134" s="144"/>
      <c r="Y134" s="144"/>
      <c r="Z134" s="158"/>
      <c r="AA134" s="159"/>
      <c r="AB134" s="160"/>
    </row>
    <row r="135" spans="1:28" ht="17.100000000000001" customHeight="1">
      <c r="A135" s="144">
        <v>4</v>
      </c>
      <c r="B135" s="134">
        <f>組合せ!B51</f>
        <v>0</v>
      </c>
      <c r="C135" s="135"/>
      <c r="D135" s="14" t="str">
        <f>IF(M130="","",O129)</f>
        <v/>
      </c>
      <c r="E135" s="15" t="s">
        <v>27</v>
      </c>
      <c r="F135" s="16" t="str">
        <f>IF(M130="","",M129)</f>
        <v/>
      </c>
      <c r="G135" s="15" t="str">
        <f>IF(M132="","",O131)</f>
        <v/>
      </c>
      <c r="H135" s="15" t="s">
        <v>26</v>
      </c>
      <c r="I135" s="15" t="str">
        <f>IF(M132="","",M131)</f>
        <v/>
      </c>
      <c r="J135" s="14" t="str">
        <f>IF(M134="","",O133)</f>
        <v/>
      </c>
      <c r="K135" s="15" t="s">
        <v>26</v>
      </c>
      <c r="L135" s="16" t="str">
        <f>IF(M134="","",M133)</f>
        <v/>
      </c>
      <c r="M135" s="138"/>
      <c r="N135" s="139"/>
      <c r="O135" s="140"/>
      <c r="P135" s="11"/>
      <c r="Q135" s="12" t="s">
        <v>27</v>
      </c>
      <c r="R135" s="13"/>
      <c r="S135" s="144">
        <f>(COUNTIF(D136:R136,"○")*3)+(COUNTIF(D136:R136,"△")*1)</f>
        <v>0</v>
      </c>
      <c r="T135" s="144"/>
      <c r="U135" s="144"/>
      <c r="V135" s="144">
        <f>SUM(O129:O138)</f>
        <v>0</v>
      </c>
      <c r="W135" s="144"/>
      <c r="X135" s="144">
        <f>SUM(M129:M138)</f>
        <v>0</v>
      </c>
      <c r="Y135" s="144"/>
      <c r="Z135" s="157">
        <f>V135-X135</f>
        <v>0</v>
      </c>
      <c r="AA135" s="159">
        <f>RANK(AB135,AB129:AB138)</f>
        <v>1</v>
      </c>
      <c r="AB135" s="160">
        <f t="shared" ref="AB135" si="38">10000*S135+100*Z135+V135</f>
        <v>0</v>
      </c>
    </row>
    <row r="136" spans="1:28" ht="17.100000000000001" customHeight="1">
      <c r="A136" s="144"/>
      <c r="B136" s="136"/>
      <c r="C136" s="137"/>
      <c r="D136" s="166" t="str">
        <f>IF(D135="","",IF(D135-F135&gt;0,"○",IF(D135-F135=0,"△","●")))</f>
        <v/>
      </c>
      <c r="E136" s="166"/>
      <c r="F136" s="167"/>
      <c r="G136" s="166" t="str">
        <f>IF(G135="","",IF(G135-I135&gt;0,"○",IF(G135-I135=0,"△","●")))</f>
        <v/>
      </c>
      <c r="H136" s="166"/>
      <c r="I136" s="167"/>
      <c r="J136" s="165" t="str">
        <f>IF(J135="","",IF(J135-L135&gt;0,"○",IF(J135-L135=0,"△","●")))</f>
        <v/>
      </c>
      <c r="K136" s="166"/>
      <c r="L136" s="167"/>
      <c r="M136" s="141"/>
      <c r="N136" s="142"/>
      <c r="O136" s="143"/>
      <c r="P136" s="161" t="str">
        <f>IF(P135="","",IF(P135-R135&gt;0,"○",IF(P135-R135=0,"△","●")))</f>
        <v/>
      </c>
      <c r="Q136" s="162"/>
      <c r="R136" s="162"/>
      <c r="S136" s="144"/>
      <c r="T136" s="144"/>
      <c r="U136" s="144"/>
      <c r="V136" s="144"/>
      <c r="W136" s="144"/>
      <c r="X136" s="144"/>
      <c r="Y136" s="144"/>
      <c r="Z136" s="158"/>
      <c r="AA136" s="159"/>
      <c r="AB136" s="160"/>
    </row>
    <row r="137" spans="1:28" ht="17.100000000000001" customHeight="1">
      <c r="A137" s="132">
        <v>5</v>
      </c>
      <c r="B137" s="178">
        <f>組合せ!B52</f>
        <v>0</v>
      </c>
      <c r="C137" s="135"/>
      <c r="D137" s="14" t="str">
        <f>IF(P130="","",R129)</f>
        <v/>
      </c>
      <c r="E137" s="15" t="s">
        <v>27</v>
      </c>
      <c r="F137" s="16" t="str">
        <f>IF(P130="","",P129)</f>
        <v/>
      </c>
      <c r="G137" s="15" t="str">
        <f>IF(P132="","",R131)</f>
        <v/>
      </c>
      <c r="H137" s="15" t="s">
        <v>27</v>
      </c>
      <c r="I137" s="15" t="str">
        <f>IF(P132="","",P131)</f>
        <v/>
      </c>
      <c r="J137" s="14" t="str">
        <f>IF(P134="","",R133)</f>
        <v/>
      </c>
      <c r="K137" s="15" t="s">
        <v>27</v>
      </c>
      <c r="L137" s="16" t="str">
        <f>IF(P134="","",P133)</f>
        <v/>
      </c>
      <c r="M137" s="15" t="str">
        <f>IF(P136="","",R135)</f>
        <v/>
      </c>
      <c r="N137" s="15" t="s">
        <v>27</v>
      </c>
      <c r="O137" s="16" t="str">
        <f>IF(P136="","",P135)</f>
        <v/>
      </c>
      <c r="P137" s="138"/>
      <c r="Q137" s="139"/>
      <c r="R137" s="140"/>
      <c r="S137" s="144">
        <f>(COUNTIF(D138:R138,"○")*3)+(COUNTIF(D138:R138,"△")*1)</f>
        <v>0</v>
      </c>
      <c r="T137" s="144"/>
      <c r="U137" s="144"/>
      <c r="V137" s="144">
        <f>SUM(R129:R138)</f>
        <v>0</v>
      </c>
      <c r="W137" s="144"/>
      <c r="X137" s="144">
        <f>SUM(P129:P138)</f>
        <v>0</v>
      </c>
      <c r="Y137" s="144"/>
      <c r="Z137" s="157">
        <f>V137-X137</f>
        <v>0</v>
      </c>
      <c r="AA137" s="159">
        <f>RANK(AB137,AB129:AB138)</f>
        <v>1</v>
      </c>
      <c r="AB137" s="160">
        <f t="shared" ref="AB137" si="39">10000*S137+100*Z137+V137</f>
        <v>0</v>
      </c>
    </row>
    <row r="138" spans="1:28" ht="17.100000000000001" customHeight="1">
      <c r="A138" s="133"/>
      <c r="B138" s="179"/>
      <c r="C138" s="137"/>
      <c r="D138" s="165" t="str">
        <f>IF(D137="","",IF(D137-F137&gt;0,"○",IF(D137-F137=0,"△","●")))</f>
        <v/>
      </c>
      <c r="E138" s="166"/>
      <c r="F138" s="167"/>
      <c r="G138" s="165" t="str">
        <f>IF(G137="","",IF(G137-I137&gt;0,"○",IF(G137-I137=0,"△","●")))</f>
        <v/>
      </c>
      <c r="H138" s="166"/>
      <c r="I138" s="167"/>
      <c r="J138" s="165" t="str">
        <f>IF(J137="","",IF(J137-L137&gt;0,"○",IF(J137-L137=0,"△","●")))</f>
        <v/>
      </c>
      <c r="K138" s="166"/>
      <c r="L138" s="167"/>
      <c r="M138" s="165" t="str">
        <f>IF(M137="","",IF(M137-O137&gt;0,"○",IF(M137-O137=0,"△","●")))</f>
        <v/>
      </c>
      <c r="N138" s="166"/>
      <c r="O138" s="167"/>
      <c r="P138" s="141"/>
      <c r="Q138" s="142"/>
      <c r="R138" s="143"/>
      <c r="S138" s="144"/>
      <c r="T138" s="144"/>
      <c r="U138" s="144"/>
      <c r="V138" s="144"/>
      <c r="W138" s="144"/>
      <c r="X138" s="144"/>
      <c r="Y138" s="144"/>
      <c r="Z138" s="158"/>
      <c r="AA138" s="159"/>
      <c r="AB138" s="160"/>
    </row>
    <row r="139" spans="1:28" ht="17.100000000000001" customHeight="1">
      <c r="A139" s="4"/>
      <c r="B139" s="4"/>
      <c r="C139" s="4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9"/>
      <c r="T139" s="19"/>
      <c r="U139" s="19"/>
      <c r="V139" s="19"/>
      <c r="W139" s="19"/>
      <c r="X139" s="19"/>
      <c r="Y139" s="19"/>
      <c r="Z139" s="20"/>
      <c r="AA139" s="8"/>
      <c r="AB139" s="8"/>
    </row>
    <row r="140" spans="1:28" ht="34.5" customHeight="1">
      <c r="A140" s="145" t="str">
        <f>組合せ!D53</f>
        <v>K</v>
      </c>
      <c r="B140" s="145"/>
      <c r="C140" s="146" t="s">
        <v>32</v>
      </c>
      <c r="D140" s="146"/>
      <c r="E140" s="146"/>
      <c r="F140" s="146"/>
      <c r="G140" s="146" t="str">
        <f>組合せ!F53</f>
        <v>K1</v>
      </c>
      <c r="H140" s="146"/>
      <c r="I140" s="146"/>
      <c r="J140" s="146"/>
      <c r="K140" s="146"/>
      <c r="L140" s="146"/>
      <c r="M140" s="146"/>
      <c r="N140" s="146"/>
      <c r="O140" s="146"/>
      <c r="P140" s="146" t="s">
        <v>45</v>
      </c>
      <c r="Q140" s="146"/>
      <c r="R140" s="146"/>
      <c r="S140" s="146"/>
      <c r="T140" s="146"/>
      <c r="U140" s="146"/>
      <c r="V140" s="146"/>
      <c r="W140" s="146"/>
      <c r="X140" s="3"/>
      <c r="Y140" s="3"/>
      <c r="Z140" s="3"/>
      <c r="AA140" s="3"/>
      <c r="AB140" s="4"/>
    </row>
    <row r="141" spans="1:28" ht="17.100000000000001" customHeight="1">
      <c r="A141" s="6"/>
      <c r="B141" s="147" t="str">
        <f>A140</f>
        <v>K</v>
      </c>
      <c r="C141" s="148"/>
      <c r="D141" s="151" t="e">
        <f>B143</f>
        <v>#N/A</v>
      </c>
      <c r="E141" s="152"/>
      <c r="F141" s="153"/>
      <c r="G141" s="151" t="e">
        <f>B145</f>
        <v>#N/A</v>
      </c>
      <c r="H141" s="152"/>
      <c r="I141" s="153"/>
      <c r="J141" s="151" t="e">
        <f>B147</f>
        <v>#N/A</v>
      </c>
      <c r="K141" s="152"/>
      <c r="L141" s="153"/>
      <c r="M141" s="151" t="e">
        <f>B149</f>
        <v>#N/A</v>
      </c>
      <c r="N141" s="152"/>
      <c r="O141" s="153"/>
      <c r="P141" s="151" t="e">
        <f>B151</f>
        <v>#N/A</v>
      </c>
      <c r="Q141" s="152"/>
      <c r="R141" s="152"/>
      <c r="S141" s="164" t="s">
        <v>20</v>
      </c>
      <c r="T141" s="164"/>
      <c r="U141" s="164"/>
      <c r="V141" s="144" t="s">
        <v>21</v>
      </c>
      <c r="W141" s="144"/>
      <c r="X141" s="144" t="s">
        <v>22</v>
      </c>
      <c r="Y141" s="144"/>
      <c r="Z141" s="7" t="s">
        <v>23</v>
      </c>
      <c r="AA141" s="159" t="s">
        <v>24</v>
      </c>
      <c r="AB141" s="8"/>
    </row>
    <row r="142" spans="1:28" ht="17.100000000000001" customHeight="1">
      <c r="A142" s="9"/>
      <c r="B142" s="149"/>
      <c r="C142" s="150"/>
      <c r="D142" s="154"/>
      <c r="E142" s="155"/>
      <c r="F142" s="156"/>
      <c r="G142" s="154"/>
      <c r="H142" s="155"/>
      <c r="I142" s="156"/>
      <c r="J142" s="154"/>
      <c r="K142" s="155"/>
      <c r="L142" s="156"/>
      <c r="M142" s="154"/>
      <c r="N142" s="155"/>
      <c r="O142" s="156"/>
      <c r="P142" s="154"/>
      <c r="Q142" s="155"/>
      <c r="R142" s="155"/>
      <c r="S142" s="164"/>
      <c r="T142" s="164"/>
      <c r="U142" s="164"/>
      <c r="V142" s="144"/>
      <c r="W142" s="144"/>
      <c r="X142" s="144"/>
      <c r="Y142" s="144"/>
      <c r="Z142" s="10" t="s">
        <v>25</v>
      </c>
      <c r="AA142" s="159"/>
      <c r="AB142" s="8"/>
    </row>
    <row r="143" spans="1:28" ht="17.100000000000001" customHeight="1">
      <c r="A143" s="132">
        <v>1</v>
      </c>
      <c r="B143" s="134" t="e">
        <f>組合せ!B53</f>
        <v>#N/A</v>
      </c>
      <c r="C143" s="135"/>
      <c r="D143" s="138"/>
      <c r="E143" s="139"/>
      <c r="F143" s="140"/>
      <c r="G143" s="11"/>
      <c r="H143" s="12" t="s">
        <v>26</v>
      </c>
      <c r="I143" s="12"/>
      <c r="J143" s="11"/>
      <c r="K143" s="12" t="s">
        <v>27</v>
      </c>
      <c r="L143" s="13"/>
      <c r="M143" s="12"/>
      <c r="N143" s="12" t="s">
        <v>26</v>
      </c>
      <c r="O143" s="12"/>
      <c r="P143" s="11"/>
      <c r="Q143" s="12" t="s">
        <v>26</v>
      </c>
      <c r="R143" s="13"/>
      <c r="S143" s="144">
        <f>(COUNTIF(D144:R144,"○")*3)+(COUNTIF(D144:R144,"△")*1)</f>
        <v>0</v>
      </c>
      <c r="T143" s="144"/>
      <c r="U143" s="144"/>
      <c r="V143" s="144">
        <f>SUM(F143:F152)</f>
        <v>0</v>
      </c>
      <c r="W143" s="144"/>
      <c r="X143" s="144">
        <f>SUM(D143:D152)</f>
        <v>0</v>
      </c>
      <c r="Y143" s="144"/>
      <c r="Z143" s="157">
        <f>V143-X143</f>
        <v>0</v>
      </c>
      <c r="AA143" s="159">
        <f>RANK(AB143,AB143:AB152)</f>
        <v>1</v>
      </c>
      <c r="AB143" s="160">
        <f>10000*S143+100*Z143+V143</f>
        <v>0</v>
      </c>
    </row>
    <row r="144" spans="1:28" ht="17.100000000000001" customHeight="1">
      <c r="A144" s="133"/>
      <c r="B144" s="136"/>
      <c r="C144" s="137"/>
      <c r="D144" s="141"/>
      <c r="E144" s="142"/>
      <c r="F144" s="143"/>
      <c r="G144" s="161" t="str">
        <f>IF(G143="","",IF(G143-I143&gt;0,"○",IF(G143-I143=0,"△","●")))</f>
        <v/>
      </c>
      <c r="H144" s="162"/>
      <c r="I144" s="163"/>
      <c r="J144" s="161" t="str">
        <f>IF(J143="","",IF(J143-L143&gt;0,"○",IF(J143-L143=0,"△","●")))</f>
        <v/>
      </c>
      <c r="K144" s="162"/>
      <c r="L144" s="163"/>
      <c r="M144" s="161" t="str">
        <f>IF(M143="","",IF(M143-O143&gt;0,"○",IF(M143-O143=0,"△","●")))</f>
        <v/>
      </c>
      <c r="N144" s="162"/>
      <c r="O144" s="163"/>
      <c r="P144" s="161" t="str">
        <f>IF(P143="","",IF(P143-R143&gt;0,"○",IF(P143-R143=0,"△","●")))</f>
        <v/>
      </c>
      <c r="Q144" s="162"/>
      <c r="R144" s="162"/>
      <c r="S144" s="144"/>
      <c r="T144" s="144"/>
      <c r="U144" s="144"/>
      <c r="V144" s="144"/>
      <c r="W144" s="144"/>
      <c r="X144" s="144"/>
      <c r="Y144" s="144"/>
      <c r="Z144" s="158"/>
      <c r="AA144" s="159"/>
      <c r="AB144" s="160"/>
    </row>
    <row r="145" spans="1:28" ht="17.100000000000001" customHeight="1">
      <c r="A145" s="144">
        <v>2</v>
      </c>
      <c r="B145" s="174" t="e">
        <f>組合せ!B54</f>
        <v>#N/A</v>
      </c>
      <c r="C145" s="175"/>
      <c r="D145" s="14" t="str">
        <f>IF(G144="","",I143)</f>
        <v/>
      </c>
      <c r="E145" s="15" t="s">
        <v>26</v>
      </c>
      <c r="F145" s="16" t="str">
        <f>IF(G144="","",G143)</f>
        <v/>
      </c>
      <c r="G145" s="138"/>
      <c r="H145" s="139"/>
      <c r="I145" s="140"/>
      <c r="J145" s="11"/>
      <c r="K145" s="12" t="s">
        <v>27</v>
      </c>
      <c r="L145" s="13"/>
      <c r="M145" s="12"/>
      <c r="N145" s="12" t="s">
        <v>27</v>
      </c>
      <c r="O145" s="12"/>
      <c r="P145" s="11"/>
      <c r="Q145" s="12" t="s">
        <v>27</v>
      </c>
      <c r="R145" s="13"/>
      <c r="S145" s="144">
        <f>(COUNTIF(D146:R146,"○")*3)+(COUNTIF(D146:R146,"△")*1)</f>
        <v>0</v>
      </c>
      <c r="T145" s="144"/>
      <c r="U145" s="144"/>
      <c r="V145" s="144">
        <f>SUM(I143:I152)</f>
        <v>0</v>
      </c>
      <c r="W145" s="144"/>
      <c r="X145" s="144">
        <f>SUM(G143:G152)</f>
        <v>0</v>
      </c>
      <c r="Y145" s="144"/>
      <c r="Z145" s="157">
        <f>V145-X145</f>
        <v>0</v>
      </c>
      <c r="AA145" s="159">
        <f>RANK(AB145,AB143:AB152)</f>
        <v>1</v>
      </c>
      <c r="AB145" s="160">
        <f t="shared" ref="AB145" si="40">10000*S145+100*Z145+V145</f>
        <v>0</v>
      </c>
    </row>
    <row r="146" spans="1:28" ht="17.100000000000001" customHeight="1">
      <c r="A146" s="144"/>
      <c r="B146" s="176"/>
      <c r="C146" s="177"/>
      <c r="D146" s="165" t="str">
        <f>IF(D145="","",IF(D145-F145&gt;0,"○",IF(D145-F145=0,"△","●")))</f>
        <v/>
      </c>
      <c r="E146" s="166"/>
      <c r="F146" s="167"/>
      <c r="G146" s="141"/>
      <c r="H146" s="142"/>
      <c r="I146" s="143"/>
      <c r="J146" s="161" t="str">
        <f>IF(J145="","",IF(J145-L145&gt;0,"○",IF(J145-L145=0,"△","●")))</f>
        <v/>
      </c>
      <c r="K146" s="162"/>
      <c r="L146" s="163"/>
      <c r="M146" s="161" t="str">
        <f>IF(M145="","",IF(M145-O145&gt;0,"○",IF(M145-O145=0,"△","●")))</f>
        <v/>
      </c>
      <c r="N146" s="162"/>
      <c r="O146" s="163"/>
      <c r="P146" s="161" t="str">
        <f>IF(P145="","",IF(P145-R145&gt;0,"○",IF(P145-R145=0,"△","●")))</f>
        <v/>
      </c>
      <c r="Q146" s="162"/>
      <c r="R146" s="162"/>
      <c r="S146" s="144"/>
      <c r="T146" s="144"/>
      <c r="U146" s="144"/>
      <c r="V146" s="144"/>
      <c r="W146" s="144"/>
      <c r="X146" s="144"/>
      <c r="Y146" s="144"/>
      <c r="Z146" s="158"/>
      <c r="AA146" s="159"/>
      <c r="AB146" s="160"/>
    </row>
    <row r="147" spans="1:28" ht="17.100000000000001" customHeight="1">
      <c r="A147" s="132">
        <v>3</v>
      </c>
      <c r="B147" s="134" t="e">
        <f>組合せ!B55</f>
        <v>#N/A</v>
      </c>
      <c r="C147" s="135"/>
      <c r="D147" s="15" t="str">
        <f>IF(J144="","",L143)</f>
        <v/>
      </c>
      <c r="E147" s="15" t="s">
        <v>26</v>
      </c>
      <c r="F147" s="16" t="str">
        <f>IF(J144="","",J143)</f>
        <v/>
      </c>
      <c r="G147" s="15" t="str">
        <f>IF(J146="","",L145)</f>
        <v/>
      </c>
      <c r="H147" s="15" t="s">
        <v>26</v>
      </c>
      <c r="I147" s="16" t="str">
        <f>IF(J146="","",J145)</f>
        <v/>
      </c>
      <c r="J147" s="138"/>
      <c r="K147" s="139"/>
      <c r="L147" s="140"/>
      <c r="M147" s="11"/>
      <c r="N147" s="12" t="s">
        <v>27</v>
      </c>
      <c r="O147" s="13"/>
      <c r="P147" s="12"/>
      <c r="Q147" s="12" t="s">
        <v>27</v>
      </c>
      <c r="R147" s="12"/>
      <c r="S147" s="144">
        <f>(COUNTIF(D148:R148,"○")*3)+(COUNTIF(D148:R148,"△")*1)</f>
        <v>0</v>
      </c>
      <c r="T147" s="144"/>
      <c r="U147" s="144"/>
      <c r="V147" s="144">
        <f>SUM(L143:L152)</f>
        <v>0</v>
      </c>
      <c r="W147" s="144"/>
      <c r="X147" s="144">
        <f>SUM(J143:J152)</f>
        <v>0</v>
      </c>
      <c r="Y147" s="144"/>
      <c r="Z147" s="157">
        <f>V147-X147</f>
        <v>0</v>
      </c>
      <c r="AA147" s="159">
        <f>RANK(AB147,AB143:AB152)</f>
        <v>1</v>
      </c>
      <c r="AB147" s="160">
        <f t="shared" ref="AB147" si="41">10000*S147+100*Z147+V147</f>
        <v>0</v>
      </c>
    </row>
    <row r="148" spans="1:28" ht="17.100000000000001" customHeight="1">
      <c r="A148" s="133"/>
      <c r="B148" s="136"/>
      <c r="C148" s="137"/>
      <c r="D148" s="171" t="str">
        <f>IF(D147="","",IF(D147-F147&gt;0,"○",IF(D147-F147=0,"△","●")))</f>
        <v/>
      </c>
      <c r="E148" s="171"/>
      <c r="F148" s="172"/>
      <c r="G148" s="171" t="str">
        <f>IF(G147="","",IF(G147-I147&gt;0,"○",IF(G147-I147=0,"△","●")))</f>
        <v/>
      </c>
      <c r="H148" s="166"/>
      <c r="I148" s="167"/>
      <c r="J148" s="141"/>
      <c r="K148" s="142"/>
      <c r="L148" s="143"/>
      <c r="M148" s="161" t="str">
        <f>IF(M147="","",IF(M147-O147&gt;0,"○",IF(M147-O147=0,"△","●")))</f>
        <v/>
      </c>
      <c r="N148" s="162"/>
      <c r="O148" s="163"/>
      <c r="P148" s="161" t="str">
        <f>IF(P147="","",IF(P147-R147&gt;0,"○",IF(P147-R147=0,"△","●")))</f>
        <v/>
      </c>
      <c r="Q148" s="162"/>
      <c r="R148" s="163"/>
      <c r="S148" s="144"/>
      <c r="T148" s="144"/>
      <c r="U148" s="144"/>
      <c r="V148" s="144"/>
      <c r="W148" s="144"/>
      <c r="X148" s="144"/>
      <c r="Y148" s="144"/>
      <c r="Z148" s="158"/>
      <c r="AA148" s="159"/>
      <c r="AB148" s="160"/>
    </row>
    <row r="149" spans="1:28" ht="17.100000000000001" customHeight="1">
      <c r="A149" s="144">
        <v>4</v>
      </c>
      <c r="B149" s="134" t="e">
        <f>組合せ!B56</f>
        <v>#N/A</v>
      </c>
      <c r="C149" s="135"/>
      <c r="D149" s="14" t="str">
        <f>IF(M144="","",O143)</f>
        <v/>
      </c>
      <c r="E149" s="15" t="s">
        <v>27</v>
      </c>
      <c r="F149" s="16" t="str">
        <f>IF(M144="","",M143)</f>
        <v/>
      </c>
      <c r="G149" s="15" t="str">
        <f>IF(M146="","",O145)</f>
        <v/>
      </c>
      <c r="H149" s="15" t="s">
        <v>26</v>
      </c>
      <c r="I149" s="15" t="str">
        <f>IF(M146="","",M145)</f>
        <v/>
      </c>
      <c r="J149" s="14" t="str">
        <f>IF(M148="","",O147)</f>
        <v/>
      </c>
      <c r="K149" s="15" t="s">
        <v>26</v>
      </c>
      <c r="L149" s="16" t="str">
        <f>IF(M148="","",M147)</f>
        <v/>
      </c>
      <c r="M149" s="138"/>
      <c r="N149" s="139"/>
      <c r="O149" s="140"/>
      <c r="P149" s="11"/>
      <c r="Q149" s="12" t="s">
        <v>27</v>
      </c>
      <c r="R149" s="13"/>
      <c r="S149" s="144">
        <f>(COUNTIF(D150:R150,"○")*3)+(COUNTIF(D150:R150,"△")*1)</f>
        <v>0</v>
      </c>
      <c r="T149" s="144"/>
      <c r="U149" s="144"/>
      <c r="V149" s="144">
        <f>SUM(O143:O152)</f>
        <v>0</v>
      </c>
      <c r="W149" s="144"/>
      <c r="X149" s="144">
        <f>SUM(M143:M152)</f>
        <v>0</v>
      </c>
      <c r="Y149" s="144"/>
      <c r="Z149" s="157">
        <f>V149-X149</f>
        <v>0</v>
      </c>
      <c r="AA149" s="159">
        <f>RANK(AB149,AB143:AB152)</f>
        <v>1</v>
      </c>
      <c r="AB149" s="160">
        <f t="shared" ref="AB149" si="42">10000*S149+100*Z149+V149</f>
        <v>0</v>
      </c>
    </row>
    <row r="150" spans="1:28" ht="17.100000000000001" customHeight="1">
      <c r="A150" s="144"/>
      <c r="B150" s="136"/>
      <c r="C150" s="137"/>
      <c r="D150" s="166" t="str">
        <f>IF(D149="","",IF(D149-F149&gt;0,"○",IF(D149-F149=0,"△","●")))</f>
        <v/>
      </c>
      <c r="E150" s="166"/>
      <c r="F150" s="167"/>
      <c r="G150" s="166" t="str">
        <f>IF(G149="","",IF(G149-I149&gt;0,"○",IF(G149-I149=0,"△","●")))</f>
        <v/>
      </c>
      <c r="H150" s="166"/>
      <c r="I150" s="167"/>
      <c r="J150" s="165" t="str">
        <f>IF(J149="","",IF(J149-L149&gt;0,"○",IF(J149-L149=0,"△","●")))</f>
        <v/>
      </c>
      <c r="K150" s="166"/>
      <c r="L150" s="167"/>
      <c r="M150" s="141"/>
      <c r="N150" s="142"/>
      <c r="O150" s="143"/>
      <c r="P150" s="161" t="str">
        <f>IF(P149="","",IF(P149-R149&gt;0,"○",IF(P149-R149=0,"△","●")))</f>
        <v/>
      </c>
      <c r="Q150" s="162"/>
      <c r="R150" s="162"/>
      <c r="S150" s="144"/>
      <c r="T150" s="144"/>
      <c r="U150" s="144"/>
      <c r="V150" s="144"/>
      <c r="W150" s="144"/>
      <c r="X150" s="144"/>
      <c r="Y150" s="144"/>
      <c r="Z150" s="158"/>
      <c r="AA150" s="159"/>
      <c r="AB150" s="160"/>
    </row>
    <row r="151" spans="1:28" ht="17.100000000000001" customHeight="1">
      <c r="A151" s="132">
        <v>5</v>
      </c>
      <c r="B151" s="178" t="e">
        <f>組合せ!B57</f>
        <v>#N/A</v>
      </c>
      <c r="C151" s="135"/>
      <c r="D151" s="14" t="str">
        <f>IF(P144="","",R143)</f>
        <v/>
      </c>
      <c r="E151" s="15" t="s">
        <v>27</v>
      </c>
      <c r="F151" s="16" t="str">
        <f>IF(P144="","",P143)</f>
        <v/>
      </c>
      <c r="G151" s="15" t="str">
        <f>IF(P146="","",R145)</f>
        <v/>
      </c>
      <c r="H151" s="15" t="s">
        <v>27</v>
      </c>
      <c r="I151" s="15" t="str">
        <f>IF(P146="","",P145)</f>
        <v/>
      </c>
      <c r="J151" s="14" t="str">
        <f>IF(P148="","",R147)</f>
        <v/>
      </c>
      <c r="K151" s="15" t="s">
        <v>27</v>
      </c>
      <c r="L151" s="16" t="str">
        <f>IF(P148="","",P147)</f>
        <v/>
      </c>
      <c r="M151" s="15" t="str">
        <f>IF(P150="","",R149)</f>
        <v/>
      </c>
      <c r="N151" s="15" t="s">
        <v>27</v>
      </c>
      <c r="O151" s="16" t="str">
        <f>IF(P150="","",P149)</f>
        <v/>
      </c>
      <c r="P151" s="138"/>
      <c r="Q151" s="139"/>
      <c r="R151" s="140"/>
      <c r="S151" s="144">
        <f>(COUNTIF(D152:R152,"○")*3)+(COUNTIF(D152:R152,"△")*1)</f>
        <v>0</v>
      </c>
      <c r="T151" s="144"/>
      <c r="U151" s="144"/>
      <c r="V151" s="144">
        <f>SUM(R143:R152)</f>
        <v>0</v>
      </c>
      <c r="W151" s="144"/>
      <c r="X151" s="144">
        <f>SUM(P143:P152)</f>
        <v>0</v>
      </c>
      <c r="Y151" s="144"/>
      <c r="Z151" s="157">
        <f>V151-X151</f>
        <v>0</v>
      </c>
      <c r="AA151" s="159">
        <f>RANK(AB151,AB143:AB152)</f>
        <v>1</v>
      </c>
      <c r="AB151" s="160">
        <f t="shared" ref="AB151" si="43">10000*S151+100*Z151+V151</f>
        <v>0</v>
      </c>
    </row>
    <row r="152" spans="1:28" ht="17.100000000000001" customHeight="1">
      <c r="A152" s="133"/>
      <c r="B152" s="179"/>
      <c r="C152" s="137"/>
      <c r="D152" s="165" t="str">
        <f>IF(D151="","",IF(D151-F151&gt;0,"○",IF(D151-F151=0,"△","●")))</f>
        <v/>
      </c>
      <c r="E152" s="166"/>
      <c r="F152" s="167"/>
      <c r="G152" s="165" t="str">
        <f>IF(G151="","",IF(G151-I151&gt;0,"○",IF(G151-I151=0,"△","●")))</f>
        <v/>
      </c>
      <c r="H152" s="166"/>
      <c r="I152" s="167"/>
      <c r="J152" s="165" t="str">
        <f>IF(J151="","",IF(J151-L151&gt;0,"○",IF(J151-L151=0,"△","●")))</f>
        <v/>
      </c>
      <c r="K152" s="166"/>
      <c r="L152" s="167"/>
      <c r="M152" s="165" t="str">
        <f>IF(M151="","",IF(M151-O151&gt;0,"○",IF(M151-O151=0,"△","●")))</f>
        <v/>
      </c>
      <c r="N152" s="166"/>
      <c r="O152" s="167"/>
      <c r="P152" s="141"/>
      <c r="Q152" s="142"/>
      <c r="R152" s="143"/>
      <c r="S152" s="144"/>
      <c r="T152" s="144"/>
      <c r="U152" s="144"/>
      <c r="V152" s="144"/>
      <c r="W152" s="144"/>
      <c r="X152" s="144"/>
      <c r="Y152" s="144"/>
      <c r="Z152" s="158"/>
      <c r="AA152" s="159"/>
      <c r="AB152" s="160"/>
    </row>
    <row r="153" spans="1:28" ht="14.25">
      <c r="A153" s="4"/>
      <c r="B153" s="26"/>
      <c r="C153" s="18"/>
      <c r="D153" s="35"/>
      <c r="E153" s="35"/>
      <c r="F153" s="35"/>
      <c r="G153" s="35"/>
      <c r="H153" s="35"/>
      <c r="I153" s="36"/>
      <c r="J153" s="36"/>
      <c r="K153" s="37"/>
      <c r="L153" s="4"/>
      <c r="M153" s="25"/>
      <c r="N153" s="4"/>
      <c r="O153" s="26"/>
      <c r="P153" s="38"/>
      <c r="Q153" s="39"/>
      <c r="R153" s="40"/>
      <c r="S153" s="40"/>
      <c r="T153" s="21"/>
      <c r="U153" s="21"/>
      <c r="V153" s="21"/>
      <c r="W153" s="21"/>
      <c r="X153" s="21"/>
      <c r="Y153" s="21"/>
      <c r="Z153" s="21"/>
      <c r="AA153" s="4"/>
    </row>
    <row r="154" spans="1:28" ht="34.5" customHeight="1">
      <c r="A154" s="145" t="str">
        <f>組合せ!D58</f>
        <v>L</v>
      </c>
      <c r="B154" s="145"/>
      <c r="C154" s="146" t="s">
        <v>32</v>
      </c>
      <c r="D154" s="146"/>
      <c r="E154" s="146"/>
      <c r="F154" s="146"/>
      <c r="G154" s="146" t="str">
        <f>組合せ!F58</f>
        <v>L1</v>
      </c>
      <c r="H154" s="146"/>
      <c r="I154" s="146"/>
      <c r="J154" s="146"/>
      <c r="K154" s="146"/>
      <c r="L154" s="146"/>
      <c r="M154" s="146"/>
      <c r="N154" s="146"/>
      <c r="O154" s="146"/>
      <c r="P154" s="146" t="s">
        <v>46</v>
      </c>
      <c r="Q154" s="146"/>
      <c r="R154" s="146"/>
      <c r="S154" s="146"/>
      <c r="T154" s="146"/>
      <c r="U154" s="146"/>
      <c r="V154" s="146"/>
      <c r="W154" s="146"/>
      <c r="X154" s="3"/>
      <c r="Y154" s="3"/>
      <c r="Z154" s="3"/>
      <c r="AA154" s="3"/>
      <c r="AB154" s="4"/>
    </row>
    <row r="155" spans="1:28" ht="17.100000000000001" customHeight="1">
      <c r="A155" s="6"/>
      <c r="B155" s="147" t="str">
        <f>A154</f>
        <v>L</v>
      </c>
      <c r="C155" s="148"/>
      <c r="D155" s="151" t="e">
        <f>B157</f>
        <v>#N/A</v>
      </c>
      <c r="E155" s="152"/>
      <c r="F155" s="153"/>
      <c r="G155" s="151" t="e">
        <f>B159</f>
        <v>#N/A</v>
      </c>
      <c r="H155" s="152"/>
      <c r="I155" s="153"/>
      <c r="J155" s="151" t="e">
        <f>B161</f>
        <v>#N/A</v>
      </c>
      <c r="K155" s="152"/>
      <c r="L155" s="153"/>
      <c r="M155" s="151" t="e">
        <f>B163</f>
        <v>#N/A</v>
      </c>
      <c r="N155" s="152"/>
      <c r="O155" s="153"/>
      <c r="P155" s="151" t="e">
        <f>B165</f>
        <v>#N/A</v>
      </c>
      <c r="Q155" s="152"/>
      <c r="R155" s="152"/>
      <c r="S155" s="164" t="s">
        <v>20</v>
      </c>
      <c r="T155" s="164"/>
      <c r="U155" s="164"/>
      <c r="V155" s="144" t="s">
        <v>21</v>
      </c>
      <c r="W155" s="144"/>
      <c r="X155" s="144" t="s">
        <v>22</v>
      </c>
      <c r="Y155" s="144"/>
      <c r="Z155" s="7" t="s">
        <v>23</v>
      </c>
      <c r="AA155" s="159" t="s">
        <v>24</v>
      </c>
      <c r="AB155" s="8"/>
    </row>
    <row r="156" spans="1:28" ht="17.100000000000001" customHeight="1">
      <c r="A156" s="9"/>
      <c r="B156" s="149"/>
      <c r="C156" s="150"/>
      <c r="D156" s="154"/>
      <c r="E156" s="155"/>
      <c r="F156" s="156"/>
      <c r="G156" s="154"/>
      <c r="H156" s="155"/>
      <c r="I156" s="156"/>
      <c r="J156" s="154"/>
      <c r="K156" s="155"/>
      <c r="L156" s="156"/>
      <c r="M156" s="154"/>
      <c r="N156" s="155"/>
      <c r="O156" s="156"/>
      <c r="P156" s="154"/>
      <c r="Q156" s="155"/>
      <c r="R156" s="155"/>
      <c r="S156" s="164"/>
      <c r="T156" s="164"/>
      <c r="U156" s="164"/>
      <c r="V156" s="144"/>
      <c r="W156" s="144"/>
      <c r="X156" s="144"/>
      <c r="Y156" s="144"/>
      <c r="Z156" s="10" t="s">
        <v>25</v>
      </c>
      <c r="AA156" s="159"/>
      <c r="AB156" s="8"/>
    </row>
    <row r="157" spans="1:28" ht="17.100000000000001" customHeight="1">
      <c r="A157" s="132">
        <v>1</v>
      </c>
      <c r="B157" s="134" t="e">
        <f>組合せ!B58</f>
        <v>#N/A</v>
      </c>
      <c r="C157" s="135"/>
      <c r="D157" s="138"/>
      <c r="E157" s="139"/>
      <c r="F157" s="140"/>
      <c r="G157" s="11"/>
      <c r="H157" s="12" t="s">
        <v>26</v>
      </c>
      <c r="I157" s="12"/>
      <c r="J157" s="11"/>
      <c r="K157" s="12" t="s">
        <v>27</v>
      </c>
      <c r="L157" s="13"/>
      <c r="M157" s="12"/>
      <c r="N157" s="12" t="s">
        <v>26</v>
      </c>
      <c r="O157" s="12"/>
      <c r="P157" s="11"/>
      <c r="Q157" s="12" t="s">
        <v>26</v>
      </c>
      <c r="R157" s="13"/>
      <c r="S157" s="144">
        <f>(COUNTIF(D158:R158,"○")*3)+(COUNTIF(D158:R158,"△")*1)</f>
        <v>0</v>
      </c>
      <c r="T157" s="144"/>
      <c r="U157" s="144"/>
      <c r="V157" s="144">
        <f>SUM(F157:F166)</f>
        <v>0</v>
      </c>
      <c r="W157" s="144"/>
      <c r="X157" s="144">
        <f>SUM(D157:D166)</f>
        <v>0</v>
      </c>
      <c r="Y157" s="144"/>
      <c r="Z157" s="157">
        <f>V157-X157</f>
        <v>0</v>
      </c>
      <c r="AA157" s="159">
        <f>RANK(AB157,AB157:AB166)</f>
        <v>1</v>
      </c>
      <c r="AB157" s="160">
        <f>10000*S157+100*Z157+V157</f>
        <v>0</v>
      </c>
    </row>
    <row r="158" spans="1:28" ht="17.100000000000001" customHeight="1">
      <c r="A158" s="133"/>
      <c r="B158" s="136"/>
      <c r="C158" s="137"/>
      <c r="D158" s="141"/>
      <c r="E158" s="142"/>
      <c r="F158" s="143"/>
      <c r="G158" s="161" t="str">
        <f>IF(G157="","",IF(G157-I157&gt;0,"○",IF(G157-I157=0,"△","●")))</f>
        <v/>
      </c>
      <c r="H158" s="162"/>
      <c r="I158" s="163"/>
      <c r="J158" s="161" t="str">
        <f>IF(J157="","",IF(J157-L157&gt;0,"○",IF(J157-L157=0,"△","●")))</f>
        <v/>
      </c>
      <c r="K158" s="162"/>
      <c r="L158" s="163"/>
      <c r="M158" s="161" t="str">
        <f>IF(M157="","",IF(M157-O157&gt;0,"○",IF(M157-O157=0,"△","●")))</f>
        <v/>
      </c>
      <c r="N158" s="162"/>
      <c r="O158" s="163"/>
      <c r="P158" s="161" t="str">
        <f>IF(P157="","",IF(P157-R157&gt;0,"○",IF(P157-R157=0,"△","●")))</f>
        <v/>
      </c>
      <c r="Q158" s="162"/>
      <c r="R158" s="162"/>
      <c r="S158" s="144"/>
      <c r="T158" s="144"/>
      <c r="U158" s="144"/>
      <c r="V158" s="144"/>
      <c r="W158" s="144"/>
      <c r="X158" s="144"/>
      <c r="Y158" s="144"/>
      <c r="Z158" s="158"/>
      <c r="AA158" s="159"/>
      <c r="AB158" s="160"/>
    </row>
    <row r="159" spans="1:28" ht="17.100000000000001" customHeight="1">
      <c r="A159" s="144">
        <v>2</v>
      </c>
      <c r="B159" s="174" t="e">
        <f>組合せ!B59</f>
        <v>#N/A</v>
      </c>
      <c r="C159" s="175"/>
      <c r="D159" s="14" t="str">
        <f>IF(G158="","",I157)</f>
        <v/>
      </c>
      <c r="E159" s="15" t="s">
        <v>26</v>
      </c>
      <c r="F159" s="16" t="str">
        <f>IF(G158="","",G157)</f>
        <v/>
      </c>
      <c r="G159" s="138"/>
      <c r="H159" s="139"/>
      <c r="I159" s="140"/>
      <c r="J159" s="11"/>
      <c r="K159" s="12" t="s">
        <v>27</v>
      </c>
      <c r="L159" s="13"/>
      <c r="M159" s="12"/>
      <c r="N159" s="12" t="s">
        <v>27</v>
      </c>
      <c r="O159" s="12"/>
      <c r="P159" s="11"/>
      <c r="Q159" s="12" t="s">
        <v>27</v>
      </c>
      <c r="R159" s="13"/>
      <c r="S159" s="144">
        <f>(COUNTIF(D160:R160,"○")*3)+(COUNTIF(D160:R160,"△")*1)</f>
        <v>0</v>
      </c>
      <c r="T159" s="144"/>
      <c r="U159" s="144"/>
      <c r="V159" s="144">
        <f>SUM(I157:I166)</f>
        <v>0</v>
      </c>
      <c r="W159" s="144"/>
      <c r="X159" s="144">
        <f>SUM(G157:G166)</f>
        <v>0</v>
      </c>
      <c r="Y159" s="144"/>
      <c r="Z159" s="157">
        <f>V159-X159</f>
        <v>0</v>
      </c>
      <c r="AA159" s="159">
        <f>RANK(AB159,AB157:AB166)</f>
        <v>1</v>
      </c>
      <c r="AB159" s="160">
        <f t="shared" ref="AB159" si="44">10000*S159+100*Z159+V159</f>
        <v>0</v>
      </c>
    </row>
    <row r="160" spans="1:28" ht="17.100000000000001" customHeight="1">
      <c r="A160" s="144"/>
      <c r="B160" s="176"/>
      <c r="C160" s="177"/>
      <c r="D160" s="165" t="str">
        <f>IF(D159="","",IF(D159-F159&gt;0,"○",IF(D159-F159=0,"△","●")))</f>
        <v/>
      </c>
      <c r="E160" s="166"/>
      <c r="F160" s="167"/>
      <c r="G160" s="141"/>
      <c r="H160" s="142"/>
      <c r="I160" s="143"/>
      <c r="J160" s="161" t="str">
        <f>IF(J159="","",IF(J159-L159&gt;0,"○",IF(J159-L159=0,"△","●")))</f>
        <v/>
      </c>
      <c r="K160" s="162"/>
      <c r="L160" s="163"/>
      <c r="M160" s="161" t="str">
        <f>IF(M159="","",IF(M159-O159&gt;0,"○",IF(M159-O159=0,"△","●")))</f>
        <v/>
      </c>
      <c r="N160" s="162"/>
      <c r="O160" s="163"/>
      <c r="P160" s="161" t="str">
        <f>IF(P159="","",IF(P159-R159&gt;0,"○",IF(P159-R159=0,"△","●")))</f>
        <v/>
      </c>
      <c r="Q160" s="162"/>
      <c r="R160" s="162"/>
      <c r="S160" s="144"/>
      <c r="T160" s="144"/>
      <c r="U160" s="144"/>
      <c r="V160" s="144"/>
      <c r="W160" s="144"/>
      <c r="X160" s="144"/>
      <c r="Y160" s="144"/>
      <c r="Z160" s="158"/>
      <c r="AA160" s="159"/>
      <c r="AB160" s="160"/>
    </row>
    <row r="161" spans="1:28" ht="17.100000000000001" customHeight="1">
      <c r="A161" s="132">
        <v>3</v>
      </c>
      <c r="B161" s="134" t="e">
        <f>組合せ!B60</f>
        <v>#N/A</v>
      </c>
      <c r="C161" s="135"/>
      <c r="D161" s="15" t="str">
        <f>IF(J158="","",L157)</f>
        <v/>
      </c>
      <c r="E161" s="15" t="s">
        <v>26</v>
      </c>
      <c r="F161" s="16" t="str">
        <f>IF(J158="","",J157)</f>
        <v/>
      </c>
      <c r="G161" s="15" t="str">
        <f>IF(J160="","",L159)</f>
        <v/>
      </c>
      <c r="H161" s="15" t="s">
        <v>26</v>
      </c>
      <c r="I161" s="16" t="str">
        <f>IF(J160="","",J159)</f>
        <v/>
      </c>
      <c r="J161" s="138"/>
      <c r="K161" s="139"/>
      <c r="L161" s="140"/>
      <c r="M161" s="11"/>
      <c r="N161" s="12" t="s">
        <v>27</v>
      </c>
      <c r="O161" s="13"/>
      <c r="P161" s="12"/>
      <c r="Q161" s="12" t="s">
        <v>27</v>
      </c>
      <c r="R161" s="12"/>
      <c r="S161" s="144">
        <f>(COUNTIF(D162:R162,"○")*3)+(COUNTIF(D162:R162,"△")*1)</f>
        <v>0</v>
      </c>
      <c r="T161" s="144"/>
      <c r="U161" s="144"/>
      <c r="V161" s="144">
        <f>SUM(L157:L166)</f>
        <v>0</v>
      </c>
      <c r="W161" s="144"/>
      <c r="X161" s="144">
        <f>SUM(J157:J166)</f>
        <v>0</v>
      </c>
      <c r="Y161" s="144"/>
      <c r="Z161" s="157">
        <f>V161-X161</f>
        <v>0</v>
      </c>
      <c r="AA161" s="159">
        <f>RANK(AB161,AB157:AB166)</f>
        <v>1</v>
      </c>
      <c r="AB161" s="160">
        <f t="shared" ref="AB161" si="45">10000*S161+100*Z161+V161</f>
        <v>0</v>
      </c>
    </row>
    <row r="162" spans="1:28" ht="17.100000000000001" customHeight="1">
      <c r="A162" s="133"/>
      <c r="B162" s="136"/>
      <c r="C162" s="137"/>
      <c r="D162" s="171" t="str">
        <f>IF(D161="","",IF(D161-F161&gt;0,"○",IF(D161-F161=0,"△","●")))</f>
        <v/>
      </c>
      <c r="E162" s="171"/>
      <c r="F162" s="172"/>
      <c r="G162" s="171" t="str">
        <f>IF(G161="","",IF(G161-I161&gt;0,"○",IF(G161-I161=0,"△","●")))</f>
        <v/>
      </c>
      <c r="H162" s="166"/>
      <c r="I162" s="167"/>
      <c r="J162" s="141"/>
      <c r="K162" s="142"/>
      <c r="L162" s="143"/>
      <c r="M162" s="161" t="str">
        <f>IF(M161="","",IF(M161-O161&gt;0,"○",IF(M161-O161=0,"△","●")))</f>
        <v/>
      </c>
      <c r="N162" s="162"/>
      <c r="O162" s="163"/>
      <c r="P162" s="161" t="str">
        <f>IF(P161="","",IF(P161-R161&gt;0,"○",IF(P161-R161=0,"△","●")))</f>
        <v/>
      </c>
      <c r="Q162" s="162"/>
      <c r="R162" s="163"/>
      <c r="S162" s="144"/>
      <c r="T162" s="144"/>
      <c r="U162" s="144"/>
      <c r="V162" s="144"/>
      <c r="W162" s="144"/>
      <c r="X162" s="144"/>
      <c r="Y162" s="144"/>
      <c r="Z162" s="158"/>
      <c r="AA162" s="159"/>
      <c r="AB162" s="160"/>
    </row>
    <row r="163" spans="1:28" ht="17.100000000000001" customHeight="1">
      <c r="A163" s="144">
        <v>4</v>
      </c>
      <c r="B163" s="134" t="e">
        <f>組合せ!B61</f>
        <v>#N/A</v>
      </c>
      <c r="C163" s="135"/>
      <c r="D163" s="14" t="str">
        <f>IF(M158="","",O157)</f>
        <v/>
      </c>
      <c r="E163" s="15" t="s">
        <v>27</v>
      </c>
      <c r="F163" s="16" t="str">
        <f>IF(M158="","",M157)</f>
        <v/>
      </c>
      <c r="G163" s="15" t="str">
        <f>IF(M160="","",O159)</f>
        <v/>
      </c>
      <c r="H163" s="15" t="s">
        <v>26</v>
      </c>
      <c r="I163" s="15" t="str">
        <f>IF(M160="","",M159)</f>
        <v/>
      </c>
      <c r="J163" s="14" t="str">
        <f>IF(M162="","",O161)</f>
        <v/>
      </c>
      <c r="K163" s="15" t="s">
        <v>26</v>
      </c>
      <c r="L163" s="16" t="str">
        <f>IF(M162="","",M161)</f>
        <v/>
      </c>
      <c r="M163" s="138"/>
      <c r="N163" s="139"/>
      <c r="O163" s="140"/>
      <c r="P163" s="11"/>
      <c r="Q163" s="12" t="s">
        <v>27</v>
      </c>
      <c r="R163" s="13"/>
      <c r="S163" s="144">
        <f>(COUNTIF(D164:R164,"○")*3)+(COUNTIF(D164:R164,"△")*1)</f>
        <v>0</v>
      </c>
      <c r="T163" s="144"/>
      <c r="U163" s="144"/>
      <c r="V163" s="144">
        <f>SUM(O157:O166)</f>
        <v>0</v>
      </c>
      <c r="W163" s="144"/>
      <c r="X163" s="144">
        <f>SUM(M157:M166)</f>
        <v>0</v>
      </c>
      <c r="Y163" s="144"/>
      <c r="Z163" s="157">
        <f>V163-X163</f>
        <v>0</v>
      </c>
      <c r="AA163" s="159">
        <f>RANK(AB163,AB157:AB166)</f>
        <v>1</v>
      </c>
      <c r="AB163" s="160">
        <f t="shared" ref="AB163" si="46">10000*S163+100*Z163+V163</f>
        <v>0</v>
      </c>
    </row>
    <row r="164" spans="1:28" ht="17.100000000000001" customHeight="1">
      <c r="A164" s="144"/>
      <c r="B164" s="136"/>
      <c r="C164" s="137"/>
      <c r="D164" s="166" t="str">
        <f>IF(D163="","",IF(D163-F163&gt;0,"○",IF(D163-F163=0,"△","●")))</f>
        <v/>
      </c>
      <c r="E164" s="166"/>
      <c r="F164" s="167"/>
      <c r="G164" s="166" t="str">
        <f>IF(G163="","",IF(G163-I163&gt;0,"○",IF(G163-I163=0,"△","●")))</f>
        <v/>
      </c>
      <c r="H164" s="166"/>
      <c r="I164" s="167"/>
      <c r="J164" s="165" t="str">
        <f>IF(J163="","",IF(J163-L163&gt;0,"○",IF(J163-L163=0,"△","●")))</f>
        <v/>
      </c>
      <c r="K164" s="166"/>
      <c r="L164" s="167"/>
      <c r="M164" s="141"/>
      <c r="N164" s="142"/>
      <c r="O164" s="143"/>
      <c r="P164" s="161" t="str">
        <f>IF(P163="","",IF(P163-R163&gt;0,"○",IF(P163-R163=0,"△","●")))</f>
        <v/>
      </c>
      <c r="Q164" s="162"/>
      <c r="R164" s="162"/>
      <c r="S164" s="144"/>
      <c r="T164" s="144"/>
      <c r="U164" s="144"/>
      <c r="V164" s="144"/>
      <c r="W164" s="144"/>
      <c r="X164" s="144"/>
      <c r="Y164" s="144"/>
      <c r="Z164" s="158"/>
      <c r="AA164" s="159"/>
      <c r="AB164" s="160"/>
    </row>
    <row r="165" spans="1:28" ht="17.100000000000001" customHeight="1">
      <c r="A165" s="132">
        <v>5</v>
      </c>
      <c r="B165" s="178" t="e">
        <f>組合せ!B62</f>
        <v>#N/A</v>
      </c>
      <c r="C165" s="135"/>
      <c r="D165" s="14" t="str">
        <f>IF(P158="","",R157)</f>
        <v/>
      </c>
      <c r="E165" s="15" t="s">
        <v>27</v>
      </c>
      <c r="F165" s="16" t="str">
        <f>IF(P158="","",P157)</f>
        <v/>
      </c>
      <c r="G165" s="15" t="str">
        <f>IF(P160="","",R159)</f>
        <v/>
      </c>
      <c r="H165" s="15" t="s">
        <v>27</v>
      </c>
      <c r="I165" s="15" t="str">
        <f>IF(P160="","",P159)</f>
        <v/>
      </c>
      <c r="J165" s="14" t="str">
        <f>IF(P162="","",R161)</f>
        <v/>
      </c>
      <c r="K165" s="15" t="s">
        <v>27</v>
      </c>
      <c r="L165" s="16" t="str">
        <f>IF(P162="","",P161)</f>
        <v/>
      </c>
      <c r="M165" s="15" t="str">
        <f>IF(P164="","",R163)</f>
        <v/>
      </c>
      <c r="N165" s="15" t="s">
        <v>27</v>
      </c>
      <c r="O165" s="16" t="str">
        <f>IF(P164="","",P163)</f>
        <v/>
      </c>
      <c r="P165" s="138"/>
      <c r="Q165" s="139"/>
      <c r="R165" s="140"/>
      <c r="S165" s="144">
        <f>(COUNTIF(D166:R166,"○")*3)+(COUNTIF(D166:R166,"△")*1)</f>
        <v>0</v>
      </c>
      <c r="T165" s="144"/>
      <c r="U165" s="144"/>
      <c r="V165" s="144">
        <f>SUM(R157:R166)</f>
        <v>0</v>
      </c>
      <c r="W165" s="144"/>
      <c r="X165" s="144">
        <f>SUM(P157:P166)</f>
        <v>0</v>
      </c>
      <c r="Y165" s="144"/>
      <c r="Z165" s="157">
        <f>V165-X165</f>
        <v>0</v>
      </c>
      <c r="AA165" s="159">
        <f>RANK(AB165,AB157:AB166)</f>
        <v>1</v>
      </c>
      <c r="AB165" s="160">
        <f t="shared" ref="AB165" si="47">10000*S165+100*Z165+V165</f>
        <v>0</v>
      </c>
    </row>
    <row r="166" spans="1:28" ht="17.100000000000001" customHeight="1">
      <c r="A166" s="133"/>
      <c r="B166" s="179"/>
      <c r="C166" s="137"/>
      <c r="D166" s="165" t="str">
        <f>IF(D165="","",IF(D165-F165&gt;0,"○",IF(D165-F165=0,"△","●")))</f>
        <v/>
      </c>
      <c r="E166" s="166"/>
      <c r="F166" s="167"/>
      <c r="G166" s="165" t="str">
        <f>IF(G165="","",IF(G165-I165&gt;0,"○",IF(G165-I165=0,"△","●")))</f>
        <v/>
      </c>
      <c r="H166" s="166"/>
      <c r="I166" s="167"/>
      <c r="J166" s="165" t="str">
        <f>IF(J165="","",IF(J165-L165&gt;0,"○",IF(J165-L165=0,"△","●")))</f>
        <v/>
      </c>
      <c r="K166" s="166"/>
      <c r="L166" s="167"/>
      <c r="M166" s="165" t="str">
        <f>IF(M165="","",IF(M165-O165&gt;0,"○",IF(M165-O165=0,"△","●")))</f>
        <v/>
      </c>
      <c r="N166" s="166"/>
      <c r="O166" s="167"/>
      <c r="P166" s="141"/>
      <c r="Q166" s="142"/>
      <c r="R166" s="143"/>
      <c r="S166" s="144"/>
      <c r="T166" s="144"/>
      <c r="U166" s="144"/>
      <c r="V166" s="144"/>
      <c r="W166" s="144"/>
      <c r="X166" s="144"/>
      <c r="Y166" s="144"/>
      <c r="Z166" s="158"/>
      <c r="AA166" s="159"/>
      <c r="AB166" s="160"/>
    </row>
    <row r="167" spans="1:28" ht="14.25">
      <c r="A167" s="4"/>
      <c r="B167" s="26"/>
      <c r="C167" s="26"/>
      <c r="D167" s="49"/>
      <c r="E167" s="49"/>
      <c r="F167" s="49"/>
      <c r="G167" s="49"/>
      <c r="H167" s="49"/>
      <c r="I167" s="4"/>
      <c r="J167" s="4"/>
      <c r="K167" s="26"/>
      <c r="L167" s="4"/>
      <c r="M167" s="25"/>
      <c r="N167" s="4"/>
      <c r="O167" s="26"/>
      <c r="P167" s="50"/>
      <c r="Q167" s="4"/>
      <c r="R167" s="49"/>
      <c r="S167" s="49"/>
      <c r="T167" s="49"/>
      <c r="U167" s="49"/>
      <c r="V167" s="49"/>
      <c r="W167" s="49"/>
      <c r="X167" s="49"/>
      <c r="Y167" s="40"/>
      <c r="Z167" s="40"/>
      <c r="AA167" s="4"/>
    </row>
    <row r="168" spans="1:28" ht="13.5" customHeight="1">
      <c r="B168" s="26"/>
      <c r="C168" s="27"/>
      <c r="D168" s="28"/>
      <c r="E168" s="29"/>
      <c r="F168" s="29"/>
      <c r="G168" s="29"/>
      <c r="H168" s="29"/>
      <c r="I168" s="30"/>
      <c r="K168" s="31"/>
      <c r="M168" s="32"/>
      <c r="O168" s="31"/>
      <c r="P168" s="30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8" ht="14.25">
      <c r="B169" s="26"/>
      <c r="C169" s="42"/>
      <c r="D169" s="43"/>
      <c r="E169" s="41"/>
      <c r="F169" s="41"/>
      <c r="G169" s="41"/>
      <c r="H169" s="41"/>
      <c r="I169" s="44"/>
      <c r="J169" s="45"/>
      <c r="K169" s="46"/>
      <c r="M169" s="32"/>
      <c r="O169" s="31"/>
      <c r="P169" s="47"/>
      <c r="Q169" s="48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8" ht="14.25">
      <c r="B170" s="26"/>
      <c r="C170" s="69"/>
      <c r="D170" s="41"/>
      <c r="E170" s="41"/>
      <c r="F170" s="41"/>
      <c r="G170" s="41"/>
      <c r="H170" s="41"/>
      <c r="I170" s="45"/>
      <c r="J170" s="45"/>
      <c r="K170" s="46"/>
      <c r="M170" s="32"/>
      <c r="O170" s="31"/>
      <c r="P170" s="47"/>
      <c r="Q170" s="48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8" ht="14.25">
      <c r="B171" s="26"/>
      <c r="C171" s="42"/>
      <c r="D171" s="43"/>
      <c r="E171" s="41"/>
      <c r="F171" s="41"/>
      <c r="G171" s="41"/>
      <c r="H171" s="41"/>
      <c r="I171" s="44"/>
      <c r="J171" s="45"/>
      <c r="K171" s="46"/>
      <c r="M171" s="32"/>
      <c r="O171" s="31"/>
      <c r="P171" s="47"/>
      <c r="Q171" s="48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8" ht="14.25">
      <c r="B172" s="26"/>
      <c r="C172" s="69"/>
      <c r="D172" s="41"/>
      <c r="E172" s="41"/>
      <c r="F172" s="41"/>
      <c r="G172" s="41"/>
      <c r="H172" s="41"/>
      <c r="I172" s="45"/>
      <c r="J172" s="45"/>
      <c r="K172" s="46"/>
      <c r="M172" s="32"/>
      <c r="O172" s="31"/>
      <c r="P172" s="47"/>
      <c r="Q172" s="48"/>
      <c r="R172" s="41"/>
      <c r="S172" s="41"/>
      <c r="T172" s="41"/>
      <c r="U172" s="41"/>
      <c r="V172" s="41"/>
      <c r="W172" s="41"/>
      <c r="X172" s="41"/>
      <c r="Y172" s="41"/>
      <c r="Z172" s="41"/>
    </row>
  </sheetData>
  <mergeCells count="948">
    <mergeCell ref="Z165:Z166"/>
    <mergeCell ref="AA165:AA166"/>
    <mergeCell ref="AB165:AB166"/>
    <mergeCell ref="D166:F166"/>
    <mergeCell ref="G166:I166"/>
    <mergeCell ref="J166:L166"/>
    <mergeCell ref="M166:O166"/>
    <mergeCell ref="A165:A166"/>
    <mergeCell ref="B165:C166"/>
    <mergeCell ref="P165:R166"/>
    <mergeCell ref="S165:U166"/>
    <mergeCell ref="V165:W166"/>
    <mergeCell ref="X165:Y166"/>
    <mergeCell ref="Z163:Z164"/>
    <mergeCell ref="AA163:AA164"/>
    <mergeCell ref="AB163:AB164"/>
    <mergeCell ref="D164:F164"/>
    <mergeCell ref="G164:I164"/>
    <mergeCell ref="J164:L164"/>
    <mergeCell ref="P164:R164"/>
    <mergeCell ref="A163:A164"/>
    <mergeCell ref="B163:C164"/>
    <mergeCell ref="M163:O164"/>
    <mergeCell ref="S163:U164"/>
    <mergeCell ref="V163:W164"/>
    <mergeCell ref="X163:Y164"/>
    <mergeCell ref="Z161:Z162"/>
    <mergeCell ref="AA161:AA162"/>
    <mergeCell ref="AB161:AB162"/>
    <mergeCell ref="D162:F162"/>
    <mergeCell ref="G162:I162"/>
    <mergeCell ref="M162:O162"/>
    <mergeCell ref="P162:R162"/>
    <mergeCell ref="A161:A162"/>
    <mergeCell ref="B161:C162"/>
    <mergeCell ref="J161:L162"/>
    <mergeCell ref="S161:U162"/>
    <mergeCell ref="V161:W162"/>
    <mergeCell ref="X161:Y162"/>
    <mergeCell ref="Z159:Z160"/>
    <mergeCell ref="AA159:AA160"/>
    <mergeCell ref="AB159:AB160"/>
    <mergeCell ref="D160:F160"/>
    <mergeCell ref="J160:L160"/>
    <mergeCell ref="M160:O160"/>
    <mergeCell ref="P160:R160"/>
    <mergeCell ref="A159:A160"/>
    <mergeCell ref="B159:C160"/>
    <mergeCell ref="G159:I160"/>
    <mergeCell ref="S159:U160"/>
    <mergeCell ref="V159:W160"/>
    <mergeCell ref="X159:Y160"/>
    <mergeCell ref="Z157:Z158"/>
    <mergeCell ref="AA157:AA158"/>
    <mergeCell ref="AB157:AB158"/>
    <mergeCell ref="G158:I158"/>
    <mergeCell ref="J158:L158"/>
    <mergeCell ref="M158:O158"/>
    <mergeCell ref="P158:R158"/>
    <mergeCell ref="S155:U156"/>
    <mergeCell ref="V155:W156"/>
    <mergeCell ref="X155:Y156"/>
    <mergeCell ref="AA155:AA156"/>
    <mergeCell ref="A157:A158"/>
    <mergeCell ref="B157:C158"/>
    <mergeCell ref="D157:F158"/>
    <mergeCell ref="S157:U158"/>
    <mergeCell ref="V157:W158"/>
    <mergeCell ref="X157:Y158"/>
    <mergeCell ref="A154:B154"/>
    <mergeCell ref="C154:F154"/>
    <mergeCell ref="G154:O154"/>
    <mergeCell ref="P154:W154"/>
    <mergeCell ref="B155:C156"/>
    <mergeCell ref="D155:F156"/>
    <mergeCell ref="G155:I156"/>
    <mergeCell ref="J155:L156"/>
    <mergeCell ref="M155:O156"/>
    <mergeCell ref="P155:R156"/>
    <mergeCell ref="Z151:Z152"/>
    <mergeCell ref="AA151:AA152"/>
    <mergeCell ref="AB151:AB152"/>
    <mergeCell ref="D152:F152"/>
    <mergeCell ref="G152:I152"/>
    <mergeCell ref="J152:L152"/>
    <mergeCell ref="M152:O152"/>
    <mergeCell ref="A151:A152"/>
    <mergeCell ref="B151:C152"/>
    <mergeCell ref="P151:R152"/>
    <mergeCell ref="S151:U152"/>
    <mergeCell ref="V151:W152"/>
    <mergeCell ref="X151:Y152"/>
    <mergeCell ref="Z149:Z150"/>
    <mergeCell ref="AA149:AA150"/>
    <mergeCell ref="AB149:AB150"/>
    <mergeCell ref="D150:F150"/>
    <mergeCell ref="G150:I150"/>
    <mergeCell ref="J150:L150"/>
    <mergeCell ref="P150:R150"/>
    <mergeCell ref="A149:A150"/>
    <mergeCell ref="B149:C150"/>
    <mergeCell ref="M149:O150"/>
    <mergeCell ref="S149:U150"/>
    <mergeCell ref="V149:W150"/>
    <mergeCell ref="X149:Y150"/>
    <mergeCell ref="Z147:Z148"/>
    <mergeCell ref="AA147:AA148"/>
    <mergeCell ref="AB147:AB148"/>
    <mergeCell ref="D148:F148"/>
    <mergeCell ref="G148:I148"/>
    <mergeCell ref="M148:O148"/>
    <mergeCell ref="P148:R148"/>
    <mergeCell ref="A147:A148"/>
    <mergeCell ref="B147:C148"/>
    <mergeCell ref="J147:L148"/>
    <mergeCell ref="S147:U148"/>
    <mergeCell ref="V147:W148"/>
    <mergeCell ref="X147:Y148"/>
    <mergeCell ref="Z145:Z146"/>
    <mergeCell ref="AA145:AA146"/>
    <mergeCell ref="AB145:AB146"/>
    <mergeCell ref="D146:F146"/>
    <mergeCell ref="J146:L146"/>
    <mergeCell ref="M146:O146"/>
    <mergeCell ref="P146:R146"/>
    <mergeCell ref="A145:A146"/>
    <mergeCell ref="B145:C146"/>
    <mergeCell ref="G145:I146"/>
    <mergeCell ref="S145:U146"/>
    <mergeCell ref="V145:W146"/>
    <mergeCell ref="X145:Y146"/>
    <mergeCell ref="Z143:Z144"/>
    <mergeCell ref="AA143:AA144"/>
    <mergeCell ref="AB143:AB144"/>
    <mergeCell ref="G144:I144"/>
    <mergeCell ref="J144:L144"/>
    <mergeCell ref="M144:O144"/>
    <mergeCell ref="P144:R144"/>
    <mergeCell ref="S141:U142"/>
    <mergeCell ref="V141:W142"/>
    <mergeCell ref="X141:Y142"/>
    <mergeCell ref="AA141:AA142"/>
    <mergeCell ref="A143:A144"/>
    <mergeCell ref="B143:C144"/>
    <mergeCell ref="D143:F144"/>
    <mergeCell ref="S143:U144"/>
    <mergeCell ref="V143:W144"/>
    <mergeCell ref="X143:Y144"/>
    <mergeCell ref="A140:B140"/>
    <mergeCell ref="C140:F140"/>
    <mergeCell ref="G140:O140"/>
    <mergeCell ref="P140:W140"/>
    <mergeCell ref="B141:C142"/>
    <mergeCell ref="D141:F142"/>
    <mergeCell ref="G141:I142"/>
    <mergeCell ref="J141:L142"/>
    <mergeCell ref="M141:O142"/>
    <mergeCell ref="P141:R142"/>
    <mergeCell ref="Z137:Z138"/>
    <mergeCell ref="AA137:AA138"/>
    <mergeCell ref="AB137:AB138"/>
    <mergeCell ref="D138:F138"/>
    <mergeCell ref="G138:I138"/>
    <mergeCell ref="J138:L138"/>
    <mergeCell ref="M138:O138"/>
    <mergeCell ref="A137:A138"/>
    <mergeCell ref="B137:C138"/>
    <mergeCell ref="P137:R138"/>
    <mergeCell ref="S137:U138"/>
    <mergeCell ref="V137:W138"/>
    <mergeCell ref="X137:Y138"/>
    <mergeCell ref="Z135:Z136"/>
    <mergeCell ref="AA135:AA136"/>
    <mergeCell ref="AB135:AB136"/>
    <mergeCell ref="D136:F136"/>
    <mergeCell ref="G136:I136"/>
    <mergeCell ref="J136:L136"/>
    <mergeCell ref="P136:R136"/>
    <mergeCell ref="A135:A136"/>
    <mergeCell ref="B135:C136"/>
    <mergeCell ref="M135:O136"/>
    <mergeCell ref="S135:U136"/>
    <mergeCell ref="V135:W136"/>
    <mergeCell ref="X135:Y136"/>
    <mergeCell ref="Z133:Z134"/>
    <mergeCell ref="AA133:AA134"/>
    <mergeCell ref="AB133:AB134"/>
    <mergeCell ref="D134:F134"/>
    <mergeCell ref="G134:I134"/>
    <mergeCell ref="M134:O134"/>
    <mergeCell ref="P134:R134"/>
    <mergeCell ref="A133:A134"/>
    <mergeCell ref="B133:C134"/>
    <mergeCell ref="J133:L134"/>
    <mergeCell ref="S133:U134"/>
    <mergeCell ref="V133:W134"/>
    <mergeCell ref="X133:Y134"/>
    <mergeCell ref="Z131:Z132"/>
    <mergeCell ref="AA131:AA132"/>
    <mergeCell ref="AB131:AB132"/>
    <mergeCell ref="D132:F132"/>
    <mergeCell ref="J132:L132"/>
    <mergeCell ref="M132:O132"/>
    <mergeCell ref="P132:R132"/>
    <mergeCell ref="A131:A132"/>
    <mergeCell ref="B131:C132"/>
    <mergeCell ref="G131:I132"/>
    <mergeCell ref="S131:U132"/>
    <mergeCell ref="V131:W132"/>
    <mergeCell ref="X131:Y132"/>
    <mergeCell ref="Z129:Z130"/>
    <mergeCell ref="AA129:AA130"/>
    <mergeCell ref="AB129:AB130"/>
    <mergeCell ref="G130:I130"/>
    <mergeCell ref="J130:L130"/>
    <mergeCell ref="M130:O130"/>
    <mergeCell ref="P130:R130"/>
    <mergeCell ref="S127:U128"/>
    <mergeCell ref="V127:W128"/>
    <mergeCell ref="X127:Y128"/>
    <mergeCell ref="AA127:AA128"/>
    <mergeCell ref="A129:A130"/>
    <mergeCell ref="B129:C130"/>
    <mergeCell ref="D129:F130"/>
    <mergeCell ref="S129:U130"/>
    <mergeCell ref="V129:W130"/>
    <mergeCell ref="X129:Y130"/>
    <mergeCell ref="A126:B126"/>
    <mergeCell ref="C126:F126"/>
    <mergeCell ref="G126:O126"/>
    <mergeCell ref="P126:V126"/>
    <mergeCell ref="B127:C128"/>
    <mergeCell ref="D127:F128"/>
    <mergeCell ref="G127:I128"/>
    <mergeCell ref="J127:L128"/>
    <mergeCell ref="M127:O128"/>
    <mergeCell ref="P127:R128"/>
    <mergeCell ref="Z124:Z125"/>
    <mergeCell ref="AA124:AA125"/>
    <mergeCell ref="AB124:AB125"/>
    <mergeCell ref="D125:F125"/>
    <mergeCell ref="G125:I125"/>
    <mergeCell ref="J125:L125"/>
    <mergeCell ref="M125:O125"/>
    <mergeCell ref="A124:A125"/>
    <mergeCell ref="B124:C125"/>
    <mergeCell ref="P124:R125"/>
    <mergeCell ref="S124:U125"/>
    <mergeCell ref="V124:W125"/>
    <mergeCell ref="X124:Y125"/>
    <mergeCell ref="Z122:Z123"/>
    <mergeCell ref="AA122:AA123"/>
    <mergeCell ref="AB122:AB123"/>
    <mergeCell ref="D123:F123"/>
    <mergeCell ref="G123:I123"/>
    <mergeCell ref="J123:L123"/>
    <mergeCell ref="P123:R123"/>
    <mergeCell ref="A122:A123"/>
    <mergeCell ref="B122:C123"/>
    <mergeCell ref="M122:O123"/>
    <mergeCell ref="S122:U123"/>
    <mergeCell ref="V122:W123"/>
    <mergeCell ref="X122:Y123"/>
    <mergeCell ref="Z120:Z121"/>
    <mergeCell ref="AA120:AA121"/>
    <mergeCell ref="AB120:AB121"/>
    <mergeCell ref="D121:F121"/>
    <mergeCell ref="G121:I121"/>
    <mergeCell ref="M121:O121"/>
    <mergeCell ref="P121:R121"/>
    <mergeCell ref="A120:A121"/>
    <mergeCell ref="B120:C121"/>
    <mergeCell ref="J120:L121"/>
    <mergeCell ref="S120:U121"/>
    <mergeCell ref="V120:W121"/>
    <mergeCell ref="X120:Y121"/>
    <mergeCell ref="Z118:Z119"/>
    <mergeCell ref="AA118:AA119"/>
    <mergeCell ref="AB118:AB119"/>
    <mergeCell ref="D119:F119"/>
    <mergeCell ref="J119:L119"/>
    <mergeCell ref="M119:O119"/>
    <mergeCell ref="P119:R119"/>
    <mergeCell ref="A118:A119"/>
    <mergeCell ref="B118:C119"/>
    <mergeCell ref="G118:I119"/>
    <mergeCell ref="S118:U119"/>
    <mergeCell ref="V118:W119"/>
    <mergeCell ref="X118:Y119"/>
    <mergeCell ref="Z116:Z117"/>
    <mergeCell ref="AA116:AA117"/>
    <mergeCell ref="AB116:AB117"/>
    <mergeCell ref="G117:I117"/>
    <mergeCell ref="J117:L117"/>
    <mergeCell ref="M117:O117"/>
    <mergeCell ref="P117:R117"/>
    <mergeCell ref="S114:U115"/>
    <mergeCell ref="V114:W115"/>
    <mergeCell ref="X114:Y115"/>
    <mergeCell ref="AA114:AA115"/>
    <mergeCell ref="A116:A117"/>
    <mergeCell ref="B116:C117"/>
    <mergeCell ref="D116:F117"/>
    <mergeCell ref="S116:U117"/>
    <mergeCell ref="V116:W117"/>
    <mergeCell ref="X116:Y117"/>
    <mergeCell ref="A113:B113"/>
    <mergeCell ref="C113:F113"/>
    <mergeCell ref="G113:O113"/>
    <mergeCell ref="P113:W113"/>
    <mergeCell ref="B114:C115"/>
    <mergeCell ref="D114:F115"/>
    <mergeCell ref="G114:I115"/>
    <mergeCell ref="J114:L115"/>
    <mergeCell ref="M114:O115"/>
    <mergeCell ref="P114:R115"/>
    <mergeCell ref="Z110:Z111"/>
    <mergeCell ref="AA110:AA111"/>
    <mergeCell ref="AB110:AB111"/>
    <mergeCell ref="D111:F111"/>
    <mergeCell ref="G111:I111"/>
    <mergeCell ref="J111:L111"/>
    <mergeCell ref="M111:O111"/>
    <mergeCell ref="A110:A111"/>
    <mergeCell ref="B110:C111"/>
    <mergeCell ref="P110:R111"/>
    <mergeCell ref="S110:U111"/>
    <mergeCell ref="V110:W111"/>
    <mergeCell ref="X110:Y111"/>
    <mergeCell ref="Z108:Z109"/>
    <mergeCell ref="AA108:AA109"/>
    <mergeCell ref="AB108:AB109"/>
    <mergeCell ref="D109:F109"/>
    <mergeCell ref="G109:I109"/>
    <mergeCell ref="J109:L109"/>
    <mergeCell ref="P109:R109"/>
    <mergeCell ref="A108:A109"/>
    <mergeCell ref="B108:C109"/>
    <mergeCell ref="M108:O109"/>
    <mergeCell ref="S108:U109"/>
    <mergeCell ref="V108:W109"/>
    <mergeCell ref="X108:Y109"/>
    <mergeCell ref="Z106:Z107"/>
    <mergeCell ref="AA106:AA107"/>
    <mergeCell ref="AB106:AB107"/>
    <mergeCell ref="D107:F107"/>
    <mergeCell ref="G107:I107"/>
    <mergeCell ref="M107:O107"/>
    <mergeCell ref="P107:R107"/>
    <mergeCell ref="A106:A107"/>
    <mergeCell ref="B106:C107"/>
    <mergeCell ref="J106:L107"/>
    <mergeCell ref="S106:U107"/>
    <mergeCell ref="V106:W107"/>
    <mergeCell ref="X106:Y107"/>
    <mergeCell ref="Z104:Z105"/>
    <mergeCell ref="AA104:AA105"/>
    <mergeCell ref="AB104:AB105"/>
    <mergeCell ref="D105:F105"/>
    <mergeCell ref="J105:L105"/>
    <mergeCell ref="M105:O105"/>
    <mergeCell ref="P105:R105"/>
    <mergeCell ref="A104:A105"/>
    <mergeCell ref="B104:C105"/>
    <mergeCell ref="G104:I105"/>
    <mergeCell ref="S104:U105"/>
    <mergeCell ref="V104:W105"/>
    <mergeCell ref="X104:Y105"/>
    <mergeCell ref="Z102:Z103"/>
    <mergeCell ref="AA102:AA103"/>
    <mergeCell ref="AB102:AB103"/>
    <mergeCell ref="G103:I103"/>
    <mergeCell ref="J103:L103"/>
    <mergeCell ref="M103:O103"/>
    <mergeCell ref="P103:R103"/>
    <mergeCell ref="S100:U101"/>
    <mergeCell ref="V100:W101"/>
    <mergeCell ref="X100:Y101"/>
    <mergeCell ref="AA100:AA101"/>
    <mergeCell ref="A102:A103"/>
    <mergeCell ref="B102:C103"/>
    <mergeCell ref="D102:F103"/>
    <mergeCell ref="S102:U103"/>
    <mergeCell ref="V102:W103"/>
    <mergeCell ref="X102:Y103"/>
    <mergeCell ref="A99:B99"/>
    <mergeCell ref="C99:F99"/>
    <mergeCell ref="G99:O99"/>
    <mergeCell ref="P99:W99"/>
    <mergeCell ref="B100:C101"/>
    <mergeCell ref="D100:F101"/>
    <mergeCell ref="G100:I101"/>
    <mergeCell ref="J100:L101"/>
    <mergeCell ref="M100:O101"/>
    <mergeCell ref="P100:R101"/>
    <mergeCell ref="Z96:Z97"/>
    <mergeCell ref="AA96:AA97"/>
    <mergeCell ref="AB96:AB97"/>
    <mergeCell ref="D97:F97"/>
    <mergeCell ref="G97:I97"/>
    <mergeCell ref="J97:L97"/>
    <mergeCell ref="M97:O97"/>
    <mergeCell ref="A96:A97"/>
    <mergeCell ref="B96:C97"/>
    <mergeCell ref="P96:R97"/>
    <mergeCell ref="S96:U97"/>
    <mergeCell ref="V96:W97"/>
    <mergeCell ref="X96:Y97"/>
    <mergeCell ref="Z94:Z95"/>
    <mergeCell ref="AA94:AA95"/>
    <mergeCell ref="AB94:AB95"/>
    <mergeCell ref="D95:F95"/>
    <mergeCell ref="G95:I95"/>
    <mergeCell ref="J95:L95"/>
    <mergeCell ref="P95:R95"/>
    <mergeCell ref="A94:A95"/>
    <mergeCell ref="B94:C95"/>
    <mergeCell ref="M94:O95"/>
    <mergeCell ref="S94:U95"/>
    <mergeCell ref="V94:W95"/>
    <mergeCell ref="X94:Y95"/>
    <mergeCell ref="Z92:Z93"/>
    <mergeCell ref="AA92:AA93"/>
    <mergeCell ref="AB92:AB93"/>
    <mergeCell ref="D93:F93"/>
    <mergeCell ref="G93:I93"/>
    <mergeCell ref="M93:O93"/>
    <mergeCell ref="P93:R93"/>
    <mergeCell ref="A92:A93"/>
    <mergeCell ref="B92:C93"/>
    <mergeCell ref="J92:L93"/>
    <mergeCell ref="S92:U93"/>
    <mergeCell ref="V92:W93"/>
    <mergeCell ref="X92:Y93"/>
    <mergeCell ref="Z90:Z91"/>
    <mergeCell ref="AA90:AA91"/>
    <mergeCell ref="AB90:AB91"/>
    <mergeCell ref="D91:F91"/>
    <mergeCell ref="J91:L91"/>
    <mergeCell ref="M91:O91"/>
    <mergeCell ref="P91:R91"/>
    <mergeCell ref="A90:A91"/>
    <mergeCell ref="B90:C91"/>
    <mergeCell ref="G90:I91"/>
    <mergeCell ref="S90:U91"/>
    <mergeCell ref="V90:W91"/>
    <mergeCell ref="X90:Y91"/>
    <mergeCell ref="Z88:Z89"/>
    <mergeCell ref="AA88:AA89"/>
    <mergeCell ref="AB88:AB89"/>
    <mergeCell ref="G89:I89"/>
    <mergeCell ref="J89:L89"/>
    <mergeCell ref="M89:O89"/>
    <mergeCell ref="P89:R89"/>
    <mergeCell ref="S86:U87"/>
    <mergeCell ref="V86:W87"/>
    <mergeCell ref="X86:Y87"/>
    <mergeCell ref="AA86:AA87"/>
    <mergeCell ref="A88:A89"/>
    <mergeCell ref="B88:C89"/>
    <mergeCell ref="D88:F89"/>
    <mergeCell ref="S88:U89"/>
    <mergeCell ref="V88:W89"/>
    <mergeCell ref="X88:Y89"/>
    <mergeCell ref="A85:B85"/>
    <mergeCell ref="C85:F85"/>
    <mergeCell ref="G85:O85"/>
    <mergeCell ref="P85:W85"/>
    <mergeCell ref="B86:C87"/>
    <mergeCell ref="D86:F87"/>
    <mergeCell ref="G86:I87"/>
    <mergeCell ref="J86:L87"/>
    <mergeCell ref="M86:O87"/>
    <mergeCell ref="P86:R87"/>
    <mergeCell ref="Z82:Z83"/>
    <mergeCell ref="AA82:AA83"/>
    <mergeCell ref="AB82:AB83"/>
    <mergeCell ref="D83:F83"/>
    <mergeCell ref="G83:I83"/>
    <mergeCell ref="J83:L83"/>
    <mergeCell ref="M83:O83"/>
    <mergeCell ref="A82:A83"/>
    <mergeCell ref="B82:C83"/>
    <mergeCell ref="P82:R83"/>
    <mergeCell ref="S82:U83"/>
    <mergeCell ref="V82:W83"/>
    <mergeCell ref="X82:Y83"/>
    <mergeCell ref="Z80:Z81"/>
    <mergeCell ref="AA80:AA81"/>
    <mergeCell ref="AB80:AB81"/>
    <mergeCell ref="D81:F81"/>
    <mergeCell ref="G81:I81"/>
    <mergeCell ref="J81:L81"/>
    <mergeCell ref="P81:R81"/>
    <mergeCell ref="A80:A81"/>
    <mergeCell ref="B80:C81"/>
    <mergeCell ref="M80:O81"/>
    <mergeCell ref="S80:U81"/>
    <mergeCell ref="V80:W81"/>
    <mergeCell ref="X80:Y81"/>
    <mergeCell ref="Z78:Z79"/>
    <mergeCell ref="AA78:AA79"/>
    <mergeCell ref="AB78:AB79"/>
    <mergeCell ref="D79:F79"/>
    <mergeCell ref="G79:I79"/>
    <mergeCell ref="M79:O79"/>
    <mergeCell ref="P79:R79"/>
    <mergeCell ref="A78:A79"/>
    <mergeCell ref="B78:C79"/>
    <mergeCell ref="J78:L79"/>
    <mergeCell ref="S78:U79"/>
    <mergeCell ref="V78:W79"/>
    <mergeCell ref="X78:Y79"/>
    <mergeCell ref="Z76:Z77"/>
    <mergeCell ref="AA76:AA77"/>
    <mergeCell ref="AB76:AB77"/>
    <mergeCell ref="D77:F77"/>
    <mergeCell ref="J77:L77"/>
    <mergeCell ref="M77:O77"/>
    <mergeCell ref="P77:R77"/>
    <mergeCell ref="A76:A77"/>
    <mergeCell ref="B76:C77"/>
    <mergeCell ref="G76:I77"/>
    <mergeCell ref="S76:U77"/>
    <mergeCell ref="V76:W77"/>
    <mergeCell ref="X76:Y77"/>
    <mergeCell ref="Z74:Z75"/>
    <mergeCell ref="AA74:AA75"/>
    <mergeCell ref="AB74:AB75"/>
    <mergeCell ref="G75:I75"/>
    <mergeCell ref="J75:L75"/>
    <mergeCell ref="M75:O75"/>
    <mergeCell ref="P75:R75"/>
    <mergeCell ref="S72:U73"/>
    <mergeCell ref="V72:W73"/>
    <mergeCell ref="X72:Y73"/>
    <mergeCell ref="AA72:AA73"/>
    <mergeCell ref="A74:A75"/>
    <mergeCell ref="B74:C75"/>
    <mergeCell ref="D74:F75"/>
    <mergeCell ref="S74:U75"/>
    <mergeCell ref="V74:W75"/>
    <mergeCell ref="X74:Y75"/>
    <mergeCell ref="A71:B71"/>
    <mergeCell ref="C71:F71"/>
    <mergeCell ref="G71:O71"/>
    <mergeCell ref="P71:W71"/>
    <mergeCell ref="B72:C73"/>
    <mergeCell ref="D72:F73"/>
    <mergeCell ref="G72:I73"/>
    <mergeCell ref="J72:L73"/>
    <mergeCell ref="M72:O73"/>
    <mergeCell ref="P72:R73"/>
    <mergeCell ref="Z68:Z69"/>
    <mergeCell ref="AA68:AA69"/>
    <mergeCell ref="AB68:AB69"/>
    <mergeCell ref="D69:F69"/>
    <mergeCell ref="G69:I69"/>
    <mergeCell ref="J69:L69"/>
    <mergeCell ref="M69:O69"/>
    <mergeCell ref="A68:A69"/>
    <mergeCell ref="B68:C69"/>
    <mergeCell ref="P68:R69"/>
    <mergeCell ref="S68:U69"/>
    <mergeCell ref="V68:W69"/>
    <mergeCell ref="X68:Y69"/>
    <mergeCell ref="Z66:Z67"/>
    <mergeCell ref="AA66:AA67"/>
    <mergeCell ref="AB66:AB67"/>
    <mergeCell ref="D67:F67"/>
    <mergeCell ref="G67:I67"/>
    <mergeCell ref="J67:L67"/>
    <mergeCell ref="P67:R67"/>
    <mergeCell ref="A66:A67"/>
    <mergeCell ref="B66:C67"/>
    <mergeCell ref="M66:O67"/>
    <mergeCell ref="S66:U67"/>
    <mergeCell ref="V66:W67"/>
    <mergeCell ref="X66:Y67"/>
    <mergeCell ref="Z64:Z65"/>
    <mergeCell ref="AA64:AA65"/>
    <mergeCell ref="AB64:AB65"/>
    <mergeCell ref="D65:F65"/>
    <mergeCell ref="G65:I65"/>
    <mergeCell ref="M65:O65"/>
    <mergeCell ref="P65:R65"/>
    <mergeCell ref="A64:A65"/>
    <mergeCell ref="B64:C65"/>
    <mergeCell ref="J64:L65"/>
    <mergeCell ref="S64:U65"/>
    <mergeCell ref="V64:W65"/>
    <mergeCell ref="X64:Y65"/>
    <mergeCell ref="Z62:Z63"/>
    <mergeCell ref="AA62:AA63"/>
    <mergeCell ref="AB62:AB63"/>
    <mergeCell ref="D63:F63"/>
    <mergeCell ref="J63:L63"/>
    <mergeCell ref="M63:O63"/>
    <mergeCell ref="P63:R63"/>
    <mergeCell ref="A62:A63"/>
    <mergeCell ref="B62:C63"/>
    <mergeCell ref="G62:I63"/>
    <mergeCell ref="S62:U63"/>
    <mergeCell ref="V62:W63"/>
    <mergeCell ref="X62:Y63"/>
    <mergeCell ref="Z60:Z61"/>
    <mergeCell ref="AA60:AA61"/>
    <mergeCell ref="AB60:AB61"/>
    <mergeCell ref="G61:I61"/>
    <mergeCell ref="J61:L61"/>
    <mergeCell ref="M61:O61"/>
    <mergeCell ref="P61:R61"/>
    <mergeCell ref="S58:U59"/>
    <mergeCell ref="V58:W59"/>
    <mergeCell ref="X58:Y59"/>
    <mergeCell ref="AA58:AA59"/>
    <mergeCell ref="A60:A61"/>
    <mergeCell ref="B60:C61"/>
    <mergeCell ref="D60:F61"/>
    <mergeCell ref="S60:U61"/>
    <mergeCell ref="V60:W61"/>
    <mergeCell ref="X60:Y61"/>
    <mergeCell ref="A57:B57"/>
    <mergeCell ref="C57:E57"/>
    <mergeCell ref="G57:O57"/>
    <mergeCell ref="P57:W57"/>
    <mergeCell ref="B58:C59"/>
    <mergeCell ref="D58:F59"/>
    <mergeCell ref="G58:I59"/>
    <mergeCell ref="J58:L59"/>
    <mergeCell ref="M58:O59"/>
    <mergeCell ref="P58:R59"/>
    <mergeCell ref="Z54:Z55"/>
    <mergeCell ref="AA54:AA55"/>
    <mergeCell ref="AB54:AB55"/>
    <mergeCell ref="D55:F55"/>
    <mergeCell ref="G55:I55"/>
    <mergeCell ref="J55:L55"/>
    <mergeCell ref="M55:O55"/>
    <mergeCell ref="A54:A55"/>
    <mergeCell ref="B54:C55"/>
    <mergeCell ref="P54:R55"/>
    <mergeCell ref="S54:U55"/>
    <mergeCell ref="V54:W55"/>
    <mergeCell ref="X54:Y55"/>
    <mergeCell ref="Z52:Z53"/>
    <mergeCell ref="AA52:AA53"/>
    <mergeCell ref="AB52:AB53"/>
    <mergeCell ref="D53:F53"/>
    <mergeCell ref="G53:I53"/>
    <mergeCell ref="J53:L53"/>
    <mergeCell ref="P53:R53"/>
    <mergeCell ref="A52:A53"/>
    <mergeCell ref="B52:C53"/>
    <mergeCell ref="M52:O53"/>
    <mergeCell ref="S52:U53"/>
    <mergeCell ref="V52:W53"/>
    <mergeCell ref="X52:Y53"/>
    <mergeCell ref="Z50:Z51"/>
    <mergeCell ref="AA50:AA51"/>
    <mergeCell ref="AB50:AB51"/>
    <mergeCell ref="D51:F51"/>
    <mergeCell ref="G51:I51"/>
    <mergeCell ref="M51:O51"/>
    <mergeCell ref="P51:R51"/>
    <mergeCell ref="A50:A51"/>
    <mergeCell ref="B50:C51"/>
    <mergeCell ref="J50:L51"/>
    <mergeCell ref="S50:U51"/>
    <mergeCell ref="V50:W51"/>
    <mergeCell ref="X50:Y51"/>
    <mergeCell ref="Z48:Z49"/>
    <mergeCell ref="AA48:AA49"/>
    <mergeCell ref="AB48:AB49"/>
    <mergeCell ref="D49:F49"/>
    <mergeCell ref="J49:L49"/>
    <mergeCell ref="M49:O49"/>
    <mergeCell ref="P49:R49"/>
    <mergeCell ref="A48:A49"/>
    <mergeCell ref="B48:C49"/>
    <mergeCell ref="G48:I49"/>
    <mergeCell ref="S48:U49"/>
    <mergeCell ref="V48:W49"/>
    <mergeCell ref="X48:Y49"/>
    <mergeCell ref="Z46:Z47"/>
    <mergeCell ref="AA46:AA47"/>
    <mergeCell ref="AB46:AB47"/>
    <mergeCell ref="G47:I47"/>
    <mergeCell ref="J47:L47"/>
    <mergeCell ref="M47:O47"/>
    <mergeCell ref="P47:R47"/>
    <mergeCell ref="S44:U45"/>
    <mergeCell ref="V44:W45"/>
    <mergeCell ref="X44:Y45"/>
    <mergeCell ref="AA44:AA45"/>
    <mergeCell ref="A46:A47"/>
    <mergeCell ref="B46:C47"/>
    <mergeCell ref="D46:F47"/>
    <mergeCell ref="S46:U47"/>
    <mergeCell ref="V46:W47"/>
    <mergeCell ref="X46:Y47"/>
    <mergeCell ref="A43:B43"/>
    <mergeCell ref="C43:F43"/>
    <mergeCell ref="G43:O43"/>
    <mergeCell ref="P43:W43"/>
    <mergeCell ref="B44:C45"/>
    <mergeCell ref="D44:F45"/>
    <mergeCell ref="G44:I45"/>
    <mergeCell ref="J44:L45"/>
    <mergeCell ref="M44:O45"/>
    <mergeCell ref="P44:R45"/>
    <mergeCell ref="Z40:Z41"/>
    <mergeCell ref="AA40:AA41"/>
    <mergeCell ref="AB40:AB41"/>
    <mergeCell ref="D41:F41"/>
    <mergeCell ref="G41:I41"/>
    <mergeCell ref="J41:L41"/>
    <mergeCell ref="M41:O41"/>
    <mergeCell ref="A40:A41"/>
    <mergeCell ref="B40:C41"/>
    <mergeCell ref="P40:R41"/>
    <mergeCell ref="S40:U41"/>
    <mergeCell ref="V40:W41"/>
    <mergeCell ref="X40:Y41"/>
    <mergeCell ref="Z38:Z39"/>
    <mergeCell ref="AA38:AA39"/>
    <mergeCell ref="AB38:AB39"/>
    <mergeCell ref="D39:F39"/>
    <mergeCell ref="G39:I39"/>
    <mergeCell ref="J39:L39"/>
    <mergeCell ref="P39:R39"/>
    <mergeCell ref="A38:A39"/>
    <mergeCell ref="B38:C39"/>
    <mergeCell ref="M38:O39"/>
    <mergeCell ref="S38:U39"/>
    <mergeCell ref="V38:W39"/>
    <mergeCell ref="X38:Y39"/>
    <mergeCell ref="Z36:Z37"/>
    <mergeCell ref="AA36:AA37"/>
    <mergeCell ref="AB36:AB37"/>
    <mergeCell ref="D37:F37"/>
    <mergeCell ref="G37:I37"/>
    <mergeCell ref="M37:O37"/>
    <mergeCell ref="P37:R37"/>
    <mergeCell ref="A36:A37"/>
    <mergeCell ref="B36:C37"/>
    <mergeCell ref="J36:L37"/>
    <mergeCell ref="S36:U37"/>
    <mergeCell ref="V36:W37"/>
    <mergeCell ref="X36:Y37"/>
    <mergeCell ref="Z34:Z35"/>
    <mergeCell ref="AA34:AA35"/>
    <mergeCell ref="AB34:AB35"/>
    <mergeCell ref="D35:F35"/>
    <mergeCell ref="J35:L35"/>
    <mergeCell ref="M35:O35"/>
    <mergeCell ref="P35:R35"/>
    <mergeCell ref="A34:A35"/>
    <mergeCell ref="B34:C35"/>
    <mergeCell ref="G34:I35"/>
    <mergeCell ref="S34:U35"/>
    <mergeCell ref="V34:W35"/>
    <mergeCell ref="X34:Y35"/>
    <mergeCell ref="Z32:Z33"/>
    <mergeCell ref="AA32:AA33"/>
    <mergeCell ref="AB32:AB33"/>
    <mergeCell ref="G33:I33"/>
    <mergeCell ref="J33:L33"/>
    <mergeCell ref="M33:O33"/>
    <mergeCell ref="P33:R33"/>
    <mergeCell ref="S30:U31"/>
    <mergeCell ref="V30:W31"/>
    <mergeCell ref="X30:Y31"/>
    <mergeCell ref="AA30:AA31"/>
    <mergeCell ref="A32:A33"/>
    <mergeCell ref="B32:C33"/>
    <mergeCell ref="D32:F33"/>
    <mergeCell ref="S32:U33"/>
    <mergeCell ref="V32:W33"/>
    <mergeCell ref="X32:Y33"/>
    <mergeCell ref="A29:B29"/>
    <mergeCell ref="C29:F29"/>
    <mergeCell ref="G29:O29"/>
    <mergeCell ref="P29:W29"/>
    <mergeCell ref="B30:C31"/>
    <mergeCell ref="D30:F31"/>
    <mergeCell ref="G30:I31"/>
    <mergeCell ref="J30:L31"/>
    <mergeCell ref="M30:O31"/>
    <mergeCell ref="P30:R31"/>
    <mergeCell ref="Z26:Z27"/>
    <mergeCell ref="AA26:AA27"/>
    <mergeCell ref="AB26:AB27"/>
    <mergeCell ref="D27:F27"/>
    <mergeCell ref="G27:I27"/>
    <mergeCell ref="J27:L27"/>
    <mergeCell ref="M27:O27"/>
    <mergeCell ref="A26:A27"/>
    <mergeCell ref="B26:C27"/>
    <mergeCell ref="P26:R27"/>
    <mergeCell ref="S26:U27"/>
    <mergeCell ref="V26:W27"/>
    <mergeCell ref="X26:Y27"/>
    <mergeCell ref="Z24:Z25"/>
    <mergeCell ref="AA24:AA25"/>
    <mergeCell ref="AB24:AB25"/>
    <mergeCell ref="D25:F25"/>
    <mergeCell ref="G25:I25"/>
    <mergeCell ref="J25:L25"/>
    <mergeCell ref="P25:R25"/>
    <mergeCell ref="A24:A25"/>
    <mergeCell ref="B24:C25"/>
    <mergeCell ref="M24:O25"/>
    <mergeCell ref="S24:U25"/>
    <mergeCell ref="V24:W25"/>
    <mergeCell ref="X24:Y25"/>
    <mergeCell ref="Z22:Z23"/>
    <mergeCell ref="AA22:AA23"/>
    <mergeCell ref="AB22:AB23"/>
    <mergeCell ref="D23:F23"/>
    <mergeCell ref="G23:I23"/>
    <mergeCell ref="M23:O23"/>
    <mergeCell ref="P23:R23"/>
    <mergeCell ref="A22:A23"/>
    <mergeCell ref="B22:C23"/>
    <mergeCell ref="J22:L23"/>
    <mergeCell ref="S22:U23"/>
    <mergeCell ref="V22:W23"/>
    <mergeCell ref="X22:Y23"/>
    <mergeCell ref="Z20:Z21"/>
    <mergeCell ref="AA20:AA21"/>
    <mergeCell ref="AB20:AB21"/>
    <mergeCell ref="D21:F21"/>
    <mergeCell ref="J21:L21"/>
    <mergeCell ref="M21:O21"/>
    <mergeCell ref="P21:R21"/>
    <mergeCell ref="A20:A21"/>
    <mergeCell ref="B20:C21"/>
    <mergeCell ref="G20:I21"/>
    <mergeCell ref="S20:U21"/>
    <mergeCell ref="V20:W21"/>
    <mergeCell ref="X20:Y21"/>
    <mergeCell ref="Z18:Z19"/>
    <mergeCell ref="AA18:AA19"/>
    <mergeCell ref="AB18:AB19"/>
    <mergeCell ref="G19:I19"/>
    <mergeCell ref="J19:L19"/>
    <mergeCell ref="M19:O19"/>
    <mergeCell ref="P19:R19"/>
    <mergeCell ref="S16:U17"/>
    <mergeCell ref="V16:W17"/>
    <mergeCell ref="X16:Y17"/>
    <mergeCell ref="AA16:AA17"/>
    <mergeCell ref="A18:A19"/>
    <mergeCell ref="B18:C19"/>
    <mergeCell ref="D18:F19"/>
    <mergeCell ref="S18:U19"/>
    <mergeCell ref="V18:W19"/>
    <mergeCell ref="X18:Y19"/>
    <mergeCell ref="A15:B15"/>
    <mergeCell ref="C15:F15"/>
    <mergeCell ref="G15:O15"/>
    <mergeCell ref="P15:W15"/>
    <mergeCell ref="B16:C17"/>
    <mergeCell ref="D16:F17"/>
    <mergeCell ref="G16:I17"/>
    <mergeCell ref="J16:L17"/>
    <mergeCell ref="M16:O17"/>
    <mergeCell ref="P16:R17"/>
    <mergeCell ref="Z12:Z13"/>
    <mergeCell ref="AA12:AA13"/>
    <mergeCell ref="AB12:AB13"/>
    <mergeCell ref="D13:F13"/>
    <mergeCell ref="G13:I13"/>
    <mergeCell ref="J13:L13"/>
    <mergeCell ref="M13:O13"/>
    <mergeCell ref="A12:A13"/>
    <mergeCell ref="B12:C13"/>
    <mergeCell ref="P12:R13"/>
    <mergeCell ref="S12:U13"/>
    <mergeCell ref="V12:W13"/>
    <mergeCell ref="X12:Y13"/>
    <mergeCell ref="Z10:Z11"/>
    <mergeCell ref="AA10:AA11"/>
    <mergeCell ref="AB10:AB11"/>
    <mergeCell ref="D11:F11"/>
    <mergeCell ref="G11:I11"/>
    <mergeCell ref="J11:L11"/>
    <mergeCell ref="P11:R11"/>
    <mergeCell ref="A10:A11"/>
    <mergeCell ref="B10:C11"/>
    <mergeCell ref="M10:O11"/>
    <mergeCell ref="S10:U11"/>
    <mergeCell ref="V10:W11"/>
    <mergeCell ref="X10:Y11"/>
    <mergeCell ref="Z8:Z9"/>
    <mergeCell ref="AA8:AA9"/>
    <mergeCell ref="AB8:AB9"/>
    <mergeCell ref="D9:F9"/>
    <mergeCell ref="G9:I9"/>
    <mergeCell ref="M9:O9"/>
    <mergeCell ref="P9:R9"/>
    <mergeCell ref="A8:A9"/>
    <mergeCell ref="B8:C9"/>
    <mergeCell ref="J8:L9"/>
    <mergeCell ref="S8:U9"/>
    <mergeCell ref="V8:W9"/>
    <mergeCell ref="X8:Y9"/>
    <mergeCell ref="Z6:Z7"/>
    <mergeCell ref="AA6:AA7"/>
    <mergeCell ref="AB6:AB7"/>
    <mergeCell ref="D7:F7"/>
    <mergeCell ref="J7:L7"/>
    <mergeCell ref="M7:O7"/>
    <mergeCell ref="P7:R7"/>
    <mergeCell ref="A6:A7"/>
    <mergeCell ref="B6:C7"/>
    <mergeCell ref="G6:I7"/>
    <mergeCell ref="S6:U7"/>
    <mergeCell ref="V6:W7"/>
    <mergeCell ref="X6:Y7"/>
    <mergeCell ref="Z4:Z5"/>
    <mergeCell ref="AA4:AA5"/>
    <mergeCell ref="AB4:AB5"/>
    <mergeCell ref="G5:I5"/>
    <mergeCell ref="J5:L5"/>
    <mergeCell ref="M5:O5"/>
    <mergeCell ref="P5:R5"/>
    <mergeCell ref="S2:U3"/>
    <mergeCell ref="V2:W3"/>
    <mergeCell ref="X2:Y3"/>
    <mergeCell ref="AA2:AA3"/>
    <mergeCell ref="A4:A5"/>
    <mergeCell ref="B4:C5"/>
    <mergeCell ref="D4:F5"/>
    <mergeCell ref="S4:U5"/>
    <mergeCell ref="V4:W5"/>
    <mergeCell ref="X4:Y5"/>
    <mergeCell ref="A1:B1"/>
    <mergeCell ref="C1:F1"/>
    <mergeCell ref="G1:O1"/>
    <mergeCell ref="P1:W1"/>
    <mergeCell ref="B2:C3"/>
    <mergeCell ref="D2:F3"/>
    <mergeCell ref="G2:I3"/>
    <mergeCell ref="J2:L3"/>
    <mergeCell ref="M2:O3"/>
    <mergeCell ref="P2:R3"/>
  </mergeCells>
  <phoneticPr fontId="1"/>
  <pageMargins left="0.78740157480314965" right="0.78740157480314965" top="0.78740157480314965" bottom="0.78740157480314965" header="0.31496062992125984" footer="0.51181102362204722"/>
  <pageSetup paperSize="9" scale="150" orientation="landscape" horizontalDpi="4294967293" verticalDpi="0" r:id="rId1"/>
  <headerFooter alignWithMargins="0">
    <oddHeader>&amp;C&amp;"ＭＳ Ｐゴシック,太字"&amp;20 2018山梨県U-10サッカーフェスティバル</oddHeader>
    <oddFooter>&amp;C(一社)山梨県サッカー協会4種委員会</oddFooter>
  </headerFooter>
  <rowBreaks count="7" manualBreakCount="7">
    <brk id="14" max="26" man="1"/>
    <brk id="28" max="16383" man="1"/>
    <brk id="42" max="16383" man="1"/>
    <brk id="56" max="16383" man="1"/>
    <brk id="70" max="16383" man="1"/>
    <brk id="84" max="16383" man="1"/>
    <brk id="98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A3EDFF"/>
  </sheetPr>
  <dimension ref="A1:AB170"/>
  <sheetViews>
    <sheetView view="pageLayout" topLeftCell="A13" zoomScale="77" zoomScaleNormal="75" zoomScaleSheetLayoutView="92" zoomScalePageLayoutView="77" workbookViewId="0">
      <selection activeCell="M16" sqref="M16:O17"/>
    </sheetView>
  </sheetViews>
  <sheetFormatPr defaultColWidth="9" defaultRowHeight="12.75"/>
  <cols>
    <col min="1" max="1" width="3.1328125" style="80" customWidth="1"/>
    <col min="2" max="2" width="3" style="80" customWidth="1"/>
    <col min="3" max="3" width="8.265625" style="80" customWidth="1"/>
    <col min="4" max="18" width="2.46484375" style="80" customWidth="1"/>
    <col min="19" max="25" width="2.796875" style="80" customWidth="1"/>
    <col min="26" max="26" width="6.19921875" style="80" customWidth="1"/>
    <col min="27" max="27" width="6.59765625" style="80" customWidth="1"/>
    <col min="28" max="28" width="9.59765625" style="80" customWidth="1"/>
    <col min="29" max="37" width="2.59765625" style="80" customWidth="1"/>
    <col min="38" max="16384" width="9" style="80"/>
  </cols>
  <sheetData>
    <row r="1" spans="1:28" ht="34.5" customHeight="1">
      <c r="A1" s="145" t="str">
        <f>組合せ!D3</f>
        <v>A</v>
      </c>
      <c r="B1" s="145"/>
      <c r="C1" s="146" t="s">
        <v>32</v>
      </c>
      <c r="D1" s="146"/>
      <c r="E1" s="146"/>
      <c r="F1" s="146"/>
      <c r="G1" s="146" t="str">
        <f>組合せ!F3</f>
        <v>小瀬補助競技場
北面【午前】
（レドンドFC）</v>
      </c>
      <c r="H1" s="146"/>
      <c r="I1" s="146"/>
      <c r="J1" s="146"/>
      <c r="K1" s="146"/>
      <c r="L1" s="146"/>
      <c r="M1" s="146"/>
      <c r="N1" s="146"/>
      <c r="O1" s="146"/>
      <c r="P1" s="146" t="str">
        <f>組合せ!G3</f>
        <v>9月9日（日）
竜王南部公園
（ＪＦＣ竜王）</v>
      </c>
      <c r="Q1" s="146"/>
      <c r="R1" s="146"/>
      <c r="S1" s="146"/>
      <c r="T1" s="146"/>
      <c r="U1" s="146"/>
      <c r="V1" s="146"/>
      <c r="W1" s="146"/>
      <c r="X1" s="78"/>
      <c r="Y1" s="78"/>
      <c r="Z1" s="78"/>
      <c r="AA1" s="78"/>
      <c r="AB1" s="79"/>
    </row>
    <row r="2" spans="1:28" ht="17.100000000000001" customHeight="1">
      <c r="A2" s="6"/>
      <c r="B2" s="147" t="str">
        <f>A1</f>
        <v>A</v>
      </c>
      <c r="C2" s="148"/>
      <c r="D2" s="151" t="str">
        <f>B4</f>
        <v>韮崎SC</v>
      </c>
      <c r="E2" s="152"/>
      <c r="F2" s="153"/>
      <c r="G2" s="151" t="str">
        <f>B6</f>
        <v>JFC竜王</v>
      </c>
      <c r="H2" s="152"/>
      <c r="I2" s="153"/>
      <c r="J2" s="151" t="str">
        <f>B8</f>
        <v>増穂SC</v>
      </c>
      <c r="K2" s="152"/>
      <c r="L2" s="153"/>
      <c r="M2" s="151" t="str">
        <f>B10</f>
        <v>レドンドFC</v>
      </c>
      <c r="N2" s="152"/>
      <c r="O2" s="153"/>
      <c r="P2" s="151" t="str">
        <f>B12</f>
        <v>VC富士吉田Jr</v>
      </c>
      <c r="Q2" s="152"/>
      <c r="R2" s="152"/>
      <c r="S2" s="164" t="s">
        <v>20</v>
      </c>
      <c r="T2" s="164"/>
      <c r="U2" s="164"/>
      <c r="V2" s="183" t="s">
        <v>21</v>
      </c>
      <c r="W2" s="183"/>
      <c r="X2" s="183" t="s">
        <v>22</v>
      </c>
      <c r="Y2" s="183"/>
      <c r="Z2" s="7" t="s">
        <v>23</v>
      </c>
      <c r="AA2" s="159" t="s">
        <v>24</v>
      </c>
      <c r="AB2" s="8"/>
    </row>
    <row r="3" spans="1:28" ht="17.100000000000001" customHeight="1">
      <c r="A3" s="9"/>
      <c r="B3" s="149"/>
      <c r="C3" s="150"/>
      <c r="D3" s="154"/>
      <c r="E3" s="155"/>
      <c r="F3" s="156"/>
      <c r="G3" s="154"/>
      <c r="H3" s="155"/>
      <c r="I3" s="156"/>
      <c r="J3" s="154"/>
      <c r="K3" s="155"/>
      <c r="L3" s="156"/>
      <c r="M3" s="154"/>
      <c r="N3" s="155"/>
      <c r="O3" s="156"/>
      <c r="P3" s="154"/>
      <c r="Q3" s="155"/>
      <c r="R3" s="155"/>
      <c r="S3" s="164"/>
      <c r="T3" s="164"/>
      <c r="U3" s="164"/>
      <c r="V3" s="183"/>
      <c r="W3" s="183"/>
      <c r="X3" s="183"/>
      <c r="Y3" s="183"/>
      <c r="Z3" s="10" t="s">
        <v>25</v>
      </c>
      <c r="AA3" s="159"/>
      <c r="AB3" s="8"/>
    </row>
    <row r="4" spans="1:28" ht="17.100000000000001" customHeight="1">
      <c r="A4" s="199">
        <v>1</v>
      </c>
      <c r="B4" s="134" t="str">
        <f>組合せ!B3</f>
        <v>韮崎SC</v>
      </c>
      <c r="C4" s="135"/>
      <c r="D4" s="186"/>
      <c r="E4" s="187"/>
      <c r="F4" s="188"/>
      <c r="G4" s="81">
        <v>0</v>
      </c>
      <c r="H4" s="82" t="s">
        <v>26</v>
      </c>
      <c r="I4" s="82">
        <v>4</v>
      </c>
      <c r="J4" s="81"/>
      <c r="K4" s="82" t="s">
        <v>27</v>
      </c>
      <c r="L4" s="83"/>
      <c r="M4" s="82"/>
      <c r="N4" s="82" t="s">
        <v>28</v>
      </c>
      <c r="O4" s="82"/>
      <c r="P4" s="81">
        <v>6</v>
      </c>
      <c r="Q4" s="82" t="s">
        <v>28</v>
      </c>
      <c r="R4" s="83">
        <v>0</v>
      </c>
      <c r="S4" s="183">
        <f>(COUNTIF(D5:R5,"○")*3)+(COUNTIF(D5:R5,"△")*1)</f>
        <v>3</v>
      </c>
      <c r="T4" s="183"/>
      <c r="U4" s="183"/>
      <c r="V4" s="183">
        <f>SUM(F4:F13)</f>
        <v>6</v>
      </c>
      <c r="W4" s="183"/>
      <c r="X4" s="183">
        <f>SUM(D4:D13)</f>
        <v>4</v>
      </c>
      <c r="Y4" s="183"/>
      <c r="Z4" s="193">
        <f>V4-X4</f>
        <v>2</v>
      </c>
      <c r="AA4" s="159">
        <f>RANK(AB4,AB4:AB13)</f>
        <v>3</v>
      </c>
      <c r="AB4" s="195">
        <f>10000*S4+100*Z4+V4</f>
        <v>30206</v>
      </c>
    </row>
    <row r="5" spans="1:28" ht="17.100000000000001" customHeight="1">
      <c r="A5" s="200"/>
      <c r="B5" s="136"/>
      <c r="C5" s="137"/>
      <c r="D5" s="189"/>
      <c r="E5" s="190"/>
      <c r="F5" s="191"/>
      <c r="G5" s="184" t="str">
        <f>IF(G4="","",IF(G4-I4&gt;0,"○",IF(G4-I4=0,"△","●")))</f>
        <v>●</v>
      </c>
      <c r="H5" s="185"/>
      <c r="I5" s="192"/>
      <c r="J5" s="184" t="str">
        <f>IF(J4="","",IF(J4-L4&gt;0,"○",IF(J4-L4=0,"△","●")))</f>
        <v/>
      </c>
      <c r="K5" s="185"/>
      <c r="L5" s="192"/>
      <c r="M5" s="184" t="str">
        <f>IF(M4="","",IF(M4-O4&gt;0,"○",IF(M4-O4=0,"△","●")))</f>
        <v/>
      </c>
      <c r="N5" s="185"/>
      <c r="O5" s="192"/>
      <c r="P5" s="184" t="str">
        <f>IF(P4="","",IF(P4-R4&gt;0,"○",IF(P4-R4=0,"△","●")))</f>
        <v>○</v>
      </c>
      <c r="Q5" s="185"/>
      <c r="R5" s="185"/>
      <c r="S5" s="183"/>
      <c r="T5" s="183"/>
      <c r="U5" s="183"/>
      <c r="V5" s="183"/>
      <c r="W5" s="183"/>
      <c r="X5" s="183"/>
      <c r="Y5" s="183"/>
      <c r="Z5" s="194"/>
      <c r="AA5" s="159"/>
      <c r="AB5" s="195"/>
    </row>
    <row r="6" spans="1:28" ht="17.100000000000001" customHeight="1">
      <c r="A6" s="183">
        <v>2</v>
      </c>
      <c r="B6" s="134" t="str">
        <f>組合せ!B4</f>
        <v>JFC竜王</v>
      </c>
      <c r="C6" s="168"/>
      <c r="D6" s="84">
        <f>IF(G5="","",I4)</f>
        <v>4</v>
      </c>
      <c r="E6" s="85" t="s">
        <v>28</v>
      </c>
      <c r="F6" s="86">
        <f>IF(G5="","",G4)</f>
        <v>0</v>
      </c>
      <c r="G6" s="186"/>
      <c r="H6" s="187"/>
      <c r="I6" s="188"/>
      <c r="J6" s="81"/>
      <c r="K6" s="82" t="s">
        <v>27</v>
      </c>
      <c r="L6" s="83"/>
      <c r="M6" s="82">
        <v>2</v>
      </c>
      <c r="N6" s="82" t="s">
        <v>27</v>
      </c>
      <c r="O6" s="82">
        <v>1</v>
      </c>
      <c r="P6" s="81"/>
      <c r="Q6" s="82" t="s">
        <v>27</v>
      </c>
      <c r="R6" s="83"/>
      <c r="S6" s="183">
        <f>(COUNTIF(D7:R7,"○")*3)+(COUNTIF(D7:R7,"△")*1)</f>
        <v>6</v>
      </c>
      <c r="T6" s="183"/>
      <c r="U6" s="183"/>
      <c r="V6" s="183">
        <f>SUM(I4:I13)</f>
        <v>6</v>
      </c>
      <c r="W6" s="183"/>
      <c r="X6" s="183">
        <f>SUM(G4:G13)</f>
        <v>1</v>
      </c>
      <c r="Y6" s="183"/>
      <c r="Z6" s="193">
        <f>V6-X6</f>
        <v>5</v>
      </c>
      <c r="AA6" s="159">
        <f>RANK(AB6,AB4:AB13)</f>
        <v>1</v>
      </c>
      <c r="AB6" s="195">
        <f t="shared" ref="AB6" si="0">10000*S6+100*Z6+V6</f>
        <v>60506</v>
      </c>
    </row>
    <row r="7" spans="1:28" ht="17.100000000000001" customHeight="1">
      <c r="A7" s="183"/>
      <c r="B7" s="169"/>
      <c r="C7" s="170"/>
      <c r="D7" s="196" t="str">
        <f>IF(D6="","",IF(D6-F6&gt;0,"○",IF(D6-F6=0,"△","●")))</f>
        <v>○</v>
      </c>
      <c r="E7" s="197"/>
      <c r="F7" s="198"/>
      <c r="G7" s="189"/>
      <c r="H7" s="190"/>
      <c r="I7" s="191"/>
      <c r="J7" s="184" t="str">
        <f>IF(J6="","",IF(J6-L6&gt;0,"○",IF(J6-L6=0,"△","●")))</f>
        <v/>
      </c>
      <c r="K7" s="185"/>
      <c r="L7" s="192"/>
      <c r="M7" s="184" t="str">
        <f>IF(M6="","",IF(M6-O6&gt;0,"○",IF(M6-O6=0,"△","●")))</f>
        <v>○</v>
      </c>
      <c r="N7" s="185"/>
      <c r="O7" s="192"/>
      <c r="P7" s="184" t="str">
        <f>IF(P6="","",IF(P6-R6&gt;0,"○",IF(P6-R6=0,"△","●")))</f>
        <v/>
      </c>
      <c r="Q7" s="185"/>
      <c r="R7" s="185"/>
      <c r="S7" s="183"/>
      <c r="T7" s="183"/>
      <c r="U7" s="183"/>
      <c r="V7" s="183"/>
      <c r="W7" s="183"/>
      <c r="X7" s="183"/>
      <c r="Y7" s="183"/>
      <c r="Z7" s="194"/>
      <c r="AA7" s="159"/>
      <c r="AB7" s="195"/>
    </row>
    <row r="8" spans="1:28" ht="17.100000000000001" customHeight="1">
      <c r="A8" s="199">
        <v>3</v>
      </c>
      <c r="B8" s="134" t="str">
        <f>組合せ!B5</f>
        <v>増穂SC</v>
      </c>
      <c r="C8" s="168"/>
      <c r="D8" s="85" t="str">
        <f>IF(J5="","",L4)</f>
        <v/>
      </c>
      <c r="E8" s="85" t="s">
        <v>29</v>
      </c>
      <c r="F8" s="86" t="str">
        <f>IF(J5="","",J4)</f>
        <v/>
      </c>
      <c r="G8" s="85" t="str">
        <f>IF(J7="","",L6)</f>
        <v/>
      </c>
      <c r="H8" s="85" t="s">
        <v>28</v>
      </c>
      <c r="I8" s="86" t="str">
        <f>IF(J7="","",J6)</f>
        <v/>
      </c>
      <c r="J8" s="186"/>
      <c r="K8" s="187"/>
      <c r="L8" s="188"/>
      <c r="M8" s="81">
        <v>1</v>
      </c>
      <c r="N8" s="82" t="s">
        <v>27</v>
      </c>
      <c r="O8" s="83">
        <v>6</v>
      </c>
      <c r="P8" s="82">
        <v>0</v>
      </c>
      <c r="Q8" s="82" t="s">
        <v>27</v>
      </c>
      <c r="R8" s="82">
        <v>6</v>
      </c>
      <c r="S8" s="183">
        <f>(COUNTIF(D9:R9,"○")*3)+(COUNTIF(D9:R9,"△")*1)</f>
        <v>0</v>
      </c>
      <c r="T8" s="183"/>
      <c r="U8" s="183"/>
      <c r="V8" s="183">
        <f>SUM(L4:L13)</f>
        <v>1</v>
      </c>
      <c r="W8" s="183"/>
      <c r="X8" s="183">
        <f>SUM(J4:J13)</f>
        <v>12</v>
      </c>
      <c r="Y8" s="183"/>
      <c r="Z8" s="193">
        <f>V8-X8</f>
        <v>-11</v>
      </c>
      <c r="AA8" s="159">
        <f>RANK(AB8,AB4:AB13)</f>
        <v>5</v>
      </c>
      <c r="AB8" s="195">
        <f t="shared" ref="AB8" si="1">10000*S8+100*Z8+V8</f>
        <v>-1099</v>
      </c>
    </row>
    <row r="9" spans="1:28" ht="17.100000000000001" customHeight="1">
      <c r="A9" s="200"/>
      <c r="B9" s="169"/>
      <c r="C9" s="170"/>
      <c r="D9" s="201" t="str">
        <f>IF(D8="","",IF(D8-F8&gt;0,"○",IF(D8-F8=0,"△","●")))</f>
        <v/>
      </c>
      <c r="E9" s="201"/>
      <c r="F9" s="202"/>
      <c r="G9" s="201" t="str">
        <f>IF(G8="","",IF(G8-I8&gt;0,"○",IF(G8-I8=0,"△","●")))</f>
        <v/>
      </c>
      <c r="H9" s="197"/>
      <c r="I9" s="198"/>
      <c r="J9" s="189"/>
      <c r="K9" s="190"/>
      <c r="L9" s="191"/>
      <c r="M9" s="184" t="str">
        <f>IF(M8="","",IF(M8-O8&gt;0,"○",IF(M8-O8=0,"△","●")))</f>
        <v>●</v>
      </c>
      <c r="N9" s="185"/>
      <c r="O9" s="192"/>
      <c r="P9" s="184" t="str">
        <f>IF(P8="","",IF(P8-R8&gt;0,"○",IF(P8-R8=0,"△","●")))</f>
        <v>●</v>
      </c>
      <c r="Q9" s="185"/>
      <c r="R9" s="192"/>
      <c r="S9" s="183"/>
      <c r="T9" s="183"/>
      <c r="U9" s="183"/>
      <c r="V9" s="183"/>
      <c r="W9" s="183"/>
      <c r="X9" s="183"/>
      <c r="Y9" s="183"/>
      <c r="Z9" s="194"/>
      <c r="AA9" s="159"/>
      <c r="AB9" s="195"/>
    </row>
    <row r="10" spans="1:28" ht="17.100000000000001" customHeight="1">
      <c r="A10" s="183">
        <v>4</v>
      </c>
      <c r="B10" s="134" t="str">
        <f>組合せ!B6</f>
        <v>レドンドFC</v>
      </c>
      <c r="C10" s="168"/>
      <c r="D10" s="84" t="str">
        <f>IF(M5="","",O4)</f>
        <v/>
      </c>
      <c r="E10" s="85" t="s">
        <v>27</v>
      </c>
      <c r="F10" s="86" t="str">
        <f>IF(M5="","",M4)</f>
        <v/>
      </c>
      <c r="G10" s="85">
        <f>IF(M7="","",O6)</f>
        <v>1</v>
      </c>
      <c r="H10" s="85" t="s">
        <v>29</v>
      </c>
      <c r="I10" s="85">
        <f>IF(M7="","",M6)</f>
        <v>2</v>
      </c>
      <c r="J10" s="84">
        <f>IF(M9="","",O8)</f>
        <v>6</v>
      </c>
      <c r="K10" s="85" t="s">
        <v>29</v>
      </c>
      <c r="L10" s="86">
        <f>IF(M9="","",M8)</f>
        <v>1</v>
      </c>
      <c r="M10" s="186"/>
      <c r="N10" s="187"/>
      <c r="O10" s="188"/>
      <c r="P10" s="81"/>
      <c r="Q10" s="82" t="s">
        <v>27</v>
      </c>
      <c r="R10" s="83"/>
      <c r="S10" s="183">
        <f>(COUNTIF(D11:R11,"○")*3)+(COUNTIF(D11:R11,"△")*1)</f>
        <v>3</v>
      </c>
      <c r="T10" s="183"/>
      <c r="U10" s="183"/>
      <c r="V10" s="183">
        <f>SUM(O4:O13)</f>
        <v>7</v>
      </c>
      <c r="W10" s="183"/>
      <c r="X10" s="183">
        <f>SUM(M4:M13)</f>
        <v>3</v>
      </c>
      <c r="Y10" s="183"/>
      <c r="Z10" s="193">
        <f>V10-X10</f>
        <v>4</v>
      </c>
      <c r="AA10" s="159">
        <f>RANK(AB10,AB4:AB13)</f>
        <v>2</v>
      </c>
      <c r="AB10" s="195">
        <f t="shared" ref="AB10" si="2">10000*S10+100*Z10+V10</f>
        <v>30407</v>
      </c>
    </row>
    <row r="11" spans="1:28" ht="17.100000000000001" customHeight="1">
      <c r="A11" s="183"/>
      <c r="B11" s="169"/>
      <c r="C11" s="170"/>
      <c r="D11" s="197" t="str">
        <f>IF(D10="","",IF(D10-F10&gt;0,"○",IF(D10-F10=0,"△","●")))</f>
        <v/>
      </c>
      <c r="E11" s="197"/>
      <c r="F11" s="198"/>
      <c r="G11" s="197" t="str">
        <f>IF(G10="","",IF(G10-I10&gt;0,"○",IF(G10-I10=0,"△","●")))</f>
        <v>●</v>
      </c>
      <c r="H11" s="197"/>
      <c r="I11" s="198"/>
      <c r="J11" s="196" t="str">
        <f>IF(J10="","",IF(J10-L10&gt;0,"○",IF(J10-L10=0,"△","●")))</f>
        <v>○</v>
      </c>
      <c r="K11" s="197"/>
      <c r="L11" s="198"/>
      <c r="M11" s="189"/>
      <c r="N11" s="190"/>
      <c r="O11" s="191"/>
      <c r="P11" s="184" t="str">
        <f>IF(P10="","",IF(P10-R10&gt;0,"○",IF(P10-R10=0,"△","●")))</f>
        <v/>
      </c>
      <c r="Q11" s="185"/>
      <c r="R11" s="185"/>
      <c r="S11" s="183"/>
      <c r="T11" s="183"/>
      <c r="U11" s="183"/>
      <c r="V11" s="183"/>
      <c r="W11" s="183"/>
      <c r="X11" s="183"/>
      <c r="Y11" s="183"/>
      <c r="Z11" s="194"/>
      <c r="AA11" s="159"/>
      <c r="AB11" s="195"/>
    </row>
    <row r="12" spans="1:28" ht="17.100000000000001" customHeight="1">
      <c r="A12" s="199">
        <v>5</v>
      </c>
      <c r="B12" s="134" t="str">
        <f>組合せ!B7</f>
        <v>VC富士吉田Jr</v>
      </c>
      <c r="C12" s="168"/>
      <c r="D12" s="84">
        <f>IF(P5="","",R4)</f>
        <v>0</v>
      </c>
      <c r="E12" s="85" t="s">
        <v>27</v>
      </c>
      <c r="F12" s="86">
        <f>IF(P5="","",P4)</f>
        <v>6</v>
      </c>
      <c r="G12" s="85" t="str">
        <f>IF(P7="","",R6)</f>
        <v/>
      </c>
      <c r="H12" s="85" t="s">
        <v>27</v>
      </c>
      <c r="I12" s="85" t="str">
        <f>IF(P7="","",P6)</f>
        <v/>
      </c>
      <c r="J12" s="84">
        <f>IF(P9="","",R8)</f>
        <v>6</v>
      </c>
      <c r="K12" s="85" t="s">
        <v>27</v>
      </c>
      <c r="L12" s="86">
        <f>IF(P9="","",P8)</f>
        <v>0</v>
      </c>
      <c r="M12" s="85" t="str">
        <f>IF(P11="","",R10)</f>
        <v/>
      </c>
      <c r="N12" s="85" t="s">
        <v>27</v>
      </c>
      <c r="O12" s="86" t="str">
        <f>IF(P11="","",P10)</f>
        <v/>
      </c>
      <c r="P12" s="186"/>
      <c r="Q12" s="187"/>
      <c r="R12" s="188"/>
      <c r="S12" s="183">
        <f>(COUNTIF(D13:R13,"○")*3)+(COUNTIF(D13:R13,"△")*1)</f>
        <v>3</v>
      </c>
      <c r="T12" s="183"/>
      <c r="U12" s="183"/>
      <c r="V12" s="183">
        <f>SUM(R4:R13)</f>
        <v>6</v>
      </c>
      <c r="W12" s="183"/>
      <c r="X12" s="183">
        <f>SUM(P4:P13)</f>
        <v>6</v>
      </c>
      <c r="Y12" s="183"/>
      <c r="Z12" s="193">
        <f>V12-X12</f>
        <v>0</v>
      </c>
      <c r="AA12" s="159">
        <f>RANK(AB12,AB4:AB13)</f>
        <v>4</v>
      </c>
      <c r="AB12" s="195">
        <f t="shared" ref="AB12" si="3">10000*S12+100*Z12+V12</f>
        <v>30006</v>
      </c>
    </row>
    <row r="13" spans="1:28" ht="17.100000000000001" customHeight="1">
      <c r="A13" s="200"/>
      <c r="B13" s="169"/>
      <c r="C13" s="170"/>
      <c r="D13" s="196" t="str">
        <f>IF(D12="","",IF(D12-F12&gt;0,"○",IF(D12-F12=0,"△","●")))</f>
        <v>●</v>
      </c>
      <c r="E13" s="197"/>
      <c r="F13" s="198"/>
      <c r="G13" s="196" t="str">
        <f>IF(G12="","",IF(G12-I12&gt;0,"○",IF(G12-I12=0,"△","●")))</f>
        <v/>
      </c>
      <c r="H13" s="197"/>
      <c r="I13" s="198"/>
      <c r="J13" s="196" t="str">
        <f>IF(J12="","",IF(J12-L12&gt;0,"○",IF(J12-L12=0,"△","●")))</f>
        <v>○</v>
      </c>
      <c r="K13" s="197"/>
      <c r="L13" s="198"/>
      <c r="M13" s="196" t="str">
        <f>IF(M12="","",IF(M12-O12&gt;0,"○",IF(M12-O12=0,"△","●")))</f>
        <v/>
      </c>
      <c r="N13" s="197"/>
      <c r="O13" s="198"/>
      <c r="P13" s="189"/>
      <c r="Q13" s="190"/>
      <c r="R13" s="191"/>
      <c r="S13" s="183"/>
      <c r="T13" s="183"/>
      <c r="U13" s="183"/>
      <c r="V13" s="183"/>
      <c r="W13" s="183"/>
      <c r="X13" s="183"/>
      <c r="Y13" s="183"/>
      <c r="Z13" s="194"/>
      <c r="AA13" s="159"/>
      <c r="AB13" s="195"/>
    </row>
    <row r="14" spans="1:28" ht="17.100000000000001" customHeight="1">
      <c r="A14" s="79"/>
      <c r="B14" s="79"/>
      <c r="C14" s="79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8"/>
      <c r="T14" s="88"/>
      <c r="U14" s="88"/>
      <c r="V14" s="88"/>
      <c r="W14" s="88"/>
      <c r="X14" s="88"/>
      <c r="Y14" s="88"/>
      <c r="Z14" s="89"/>
      <c r="AA14" s="8"/>
      <c r="AB14" s="8"/>
    </row>
    <row r="15" spans="1:28" ht="34.5" customHeight="1">
      <c r="A15" s="145" t="str">
        <f>組合せ!D8</f>
        <v>B</v>
      </c>
      <c r="B15" s="145"/>
      <c r="C15" s="146" t="s">
        <v>32</v>
      </c>
      <c r="D15" s="146"/>
      <c r="E15" s="146"/>
      <c r="F15" s="146"/>
      <c r="G15" s="146" t="str">
        <f>組合せ!F8</f>
        <v>小瀬補助競技場
北面【午後】
（甲府西Jr）</v>
      </c>
      <c r="H15" s="146"/>
      <c r="I15" s="146"/>
      <c r="J15" s="146"/>
      <c r="K15" s="146"/>
      <c r="L15" s="146"/>
      <c r="M15" s="146"/>
      <c r="N15" s="146"/>
      <c r="O15" s="146"/>
      <c r="P15" s="173" t="str">
        <f>組合せ!G8</f>
        <v>9月9日（日）
小瀬補助
北面【午前】
（甲府東ジュニア）</v>
      </c>
      <c r="Q15" s="173"/>
      <c r="R15" s="173"/>
      <c r="S15" s="173"/>
      <c r="T15" s="173"/>
      <c r="U15" s="173"/>
      <c r="V15" s="173"/>
      <c r="W15" s="173"/>
      <c r="X15" s="78"/>
      <c r="Y15" s="78"/>
      <c r="Z15" s="78"/>
      <c r="AA15" s="78"/>
      <c r="AB15" s="79"/>
    </row>
    <row r="16" spans="1:28" ht="17.100000000000001" customHeight="1">
      <c r="A16" s="6"/>
      <c r="B16" s="147" t="str">
        <f>A15</f>
        <v>B</v>
      </c>
      <c r="C16" s="148"/>
      <c r="D16" s="151" t="str">
        <f>B18</f>
        <v>若草バイキング</v>
      </c>
      <c r="E16" s="152"/>
      <c r="F16" s="153"/>
      <c r="G16" s="151" t="str">
        <f>B20</f>
        <v>FCテクニカル</v>
      </c>
      <c r="H16" s="152"/>
      <c r="I16" s="153"/>
      <c r="J16" s="151" t="str">
        <f>B22</f>
        <v>甲府西Jr</v>
      </c>
      <c r="K16" s="152"/>
      <c r="L16" s="153"/>
      <c r="M16" s="151" t="str">
        <f>B24</f>
        <v>リヴィエールFC</v>
      </c>
      <c r="N16" s="152"/>
      <c r="O16" s="153"/>
      <c r="P16" s="151" t="str">
        <f>B26</f>
        <v>スペリオール</v>
      </c>
      <c r="Q16" s="152"/>
      <c r="R16" s="152"/>
      <c r="S16" s="164" t="s">
        <v>20</v>
      </c>
      <c r="T16" s="164"/>
      <c r="U16" s="164"/>
      <c r="V16" s="183" t="s">
        <v>21</v>
      </c>
      <c r="W16" s="183"/>
      <c r="X16" s="183" t="s">
        <v>22</v>
      </c>
      <c r="Y16" s="183"/>
      <c r="Z16" s="7" t="s">
        <v>23</v>
      </c>
      <c r="AA16" s="159" t="s">
        <v>24</v>
      </c>
      <c r="AB16" s="8"/>
    </row>
    <row r="17" spans="1:28" ht="17.100000000000001" customHeight="1">
      <c r="A17" s="9"/>
      <c r="B17" s="149"/>
      <c r="C17" s="150"/>
      <c r="D17" s="154"/>
      <c r="E17" s="155"/>
      <c r="F17" s="156"/>
      <c r="G17" s="154"/>
      <c r="H17" s="155"/>
      <c r="I17" s="156"/>
      <c r="J17" s="154"/>
      <c r="K17" s="155"/>
      <c r="L17" s="156"/>
      <c r="M17" s="154"/>
      <c r="N17" s="155"/>
      <c r="O17" s="156"/>
      <c r="P17" s="154"/>
      <c r="Q17" s="155"/>
      <c r="R17" s="155"/>
      <c r="S17" s="164"/>
      <c r="T17" s="164"/>
      <c r="U17" s="164"/>
      <c r="V17" s="183"/>
      <c r="W17" s="183"/>
      <c r="X17" s="183"/>
      <c r="Y17" s="183"/>
      <c r="Z17" s="10" t="s">
        <v>25</v>
      </c>
      <c r="AA17" s="159"/>
      <c r="AB17" s="8"/>
    </row>
    <row r="18" spans="1:28" ht="17.100000000000001" customHeight="1">
      <c r="A18" s="199">
        <v>1</v>
      </c>
      <c r="B18" s="134" t="str">
        <f>組合せ!B8</f>
        <v>若草バイキング</v>
      </c>
      <c r="C18" s="135"/>
      <c r="D18" s="186"/>
      <c r="E18" s="187"/>
      <c r="F18" s="188"/>
      <c r="G18" s="81">
        <v>5</v>
      </c>
      <c r="H18" s="82" t="s">
        <v>26</v>
      </c>
      <c r="I18" s="82">
        <v>1</v>
      </c>
      <c r="J18" s="81"/>
      <c r="K18" s="82" t="s">
        <v>27</v>
      </c>
      <c r="L18" s="83"/>
      <c r="M18" s="82">
        <v>0</v>
      </c>
      <c r="N18" s="82" t="s">
        <v>28</v>
      </c>
      <c r="O18" s="82">
        <v>2</v>
      </c>
      <c r="P18" s="81">
        <v>16</v>
      </c>
      <c r="Q18" s="82" t="s">
        <v>28</v>
      </c>
      <c r="R18" s="83">
        <v>1</v>
      </c>
      <c r="S18" s="183">
        <f>(COUNTIF(D19:R19,"○")*3)+(COUNTIF(D19:R19,"△")*1)</f>
        <v>6</v>
      </c>
      <c r="T18" s="183"/>
      <c r="U18" s="183"/>
      <c r="V18" s="183">
        <f>SUM(F18:F27)</f>
        <v>21</v>
      </c>
      <c r="W18" s="183"/>
      <c r="X18" s="183">
        <f>SUM(D18:D27)</f>
        <v>4</v>
      </c>
      <c r="Y18" s="183"/>
      <c r="Z18" s="193">
        <f>V18-X18</f>
        <v>17</v>
      </c>
      <c r="AA18" s="159">
        <f>RANK(AB18,AB18:AB27)</f>
        <v>2</v>
      </c>
      <c r="AB18" s="195">
        <f>10000*S18+100*Z18+V18</f>
        <v>61721</v>
      </c>
    </row>
    <row r="19" spans="1:28" ht="17.100000000000001" customHeight="1">
      <c r="A19" s="200"/>
      <c r="B19" s="136"/>
      <c r="C19" s="137"/>
      <c r="D19" s="189"/>
      <c r="E19" s="190"/>
      <c r="F19" s="191"/>
      <c r="G19" s="184" t="str">
        <f>IF(G18="","",IF(G18-I18&gt;0,"○",IF(G18-I18=0,"△","●")))</f>
        <v>○</v>
      </c>
      <c r="H19" s="185"/>
      <c r="I19" s="192"/>
      <c r="J19" s="184" t="str">
        <f>IF(J18="","",IF(J18-L18&gt;0,"○",IF(J18-L18=0,"△","●")))</f>
        <v/>
      </c>
      <c r="K19" s="185"/>
      <c r="L19" s="192"/>
      <c r="M19" s="184" t="str">
        <f>IF(M18="","",IF(M18-O18&gt;0,"○",IF(M18-O18=0,"△","●")))</f>
        <v>●</v>
      </c>
      <c r="N19" s="185"/>
      <c r="O19" s="192"/>
      <c r="P19" s="184" t="str">
        <f>IF(P18="","",IF(P18-R18&gt;0,"○",IF(P18-R18=0,"△","●")))</f>
        <v>○</v>
      </c>
      <c r="Q19" s="185"/>
      <c r="R19" s="185"/>
      <c r="S19" s="183"/>
      <c r="T19" s="183"/>
      <c r="U19" s="183"/>
      <c r="V19" s="183"/>
      <c r="W19" s="183"/>
      <c r="X19" s="183"/>
      <c r="Y19" s="183"/>
      <c r="Z19" s="194"/>
      <c r="AA19" s="159"/>
      <c r="AB19" s="195"/>
    </row>
    <row r="20" spans="1:28" ht="17.100000000000001" customHeight="1">
      <c r="A20" s="183">
        <v>2</v>
      </c>
      <c r="B20" s="174" t="str">
        <f>組合せ!B9</f>
        <v>FCテクニカル</v>
      </c>
      <c r="C20" s="175"/>
      <c r="D20" s="84">
        <f>IF(G19="","",I18)</f>
        <v>1</v>
      </c>
      <c r="E20" s="85" t="s">
        <v>28</v>
      </c>
      <c r="F20" s="86">
        <f>IF(G19="","",G18)</f>
        <v>5</v>
      </c>
      <c r="G20" s="186"/>
      <c r="H20" s="187"/>
      <c r="I20" s="188"/>
      <c r="J20" s="81"/>
      <c r="K20" s="82" t="s">
        <v>27</v>
      </c>
      <c r="L20" s="83"/>
      <c r="M20" s="82">
        <v>0</v>
      </c>
      <c r="N20" s="82" t="s">
        <v>27</v>
      </c>
      <c r="O20" s="82">
        <v>9</v>
      </c>
      <c r="P20" s="81">
        <v>6</v>
      </c>
      <c r="Q20" s="82" t="s">
        <v>27</v>
      </c>
      <c r="R20" s="83">
        <v>0</v>
      </c>
      <c r="S20" s="183">
        <f>(COUNTIF(D21:R21,"○")*3)+(COUNTIF(D21:R21,"△")*1)</f>
        <v>3</v>
      </c>
      <c r="T20" s="183"/>
      <c r="U20" s="183"/>
      <c r="V20" s="183">
        <f>SUM(I18:I27)</f>
        <v>7</v>
      </c>
      <c r="W20" s="183"/>
      <c r="X20" s="183">
        <f>SUM(G18:G27)</f>
        <v>14</v>
      </c>
      <c r="Y20" s="183"/>
      <c r="Z20" s="193">
        <f>V20-X20</f>
        <v>-7</v>
      </c>
      <c r="AA20" s="159">
        <f>RANK(AB20,AB18:AB27)</f>
        <v>3</v>
      </c>
      <c r="AB20" s="195">
        <f t="shared" ref="AB20" si="4">10000*S20+100*Z20+V20</f>
        <v>29307</v>
      </c>
    </row>
    <row r="21" spans="1:28" ht="17.100000000000001" customHeight="1">
      <c r="A21" s="183"/>
      <c r="B21" s="176"/>
      <c r="C21" s="177"/>
      <c r="D21" s="196" t="str">
        <f>IF(D20="","",IF(D20-F20&gt;0,"○",IF(D20-F20=0,"△","●")))</f>
        <v>●</v>
      </c>
      <c r="E21" s="197"/>
      <c r="F21" s="198"/>
      <c r="G21" s="189"/>
      <c r="H21" s="190"/>
      <c r="I21" s="191"/>
      <c r="J21" s="184" t="str">
        <f>IF(J20="","",IF(J20-L20&gt;0,"○",IF(J20-L20=0,"△","●")))</f>
        <v/>
      </c>
      <c r="K21" s="185"/>
      <c r="L21" s="192"/>
      <c r="M21" s="184" t="str">
        <f>IF(M20="","",IF(M20-O20&gt;0,"○",IF(M20-O20=0,"△","●")))</f>
        <v>●</v>
      </c>
      <c r="N21" s="185"/>
      <c r="O21" s="192"/>
      <c r="P21" s="184" t="str">
        <f>IF(P20="","",IF(P20-R20&gt;0,"○",IF(P20-R20=0,"△","●")))</f>
        <v>○</v>
      </c>
      <c r="Q21" s="185"/>
      <c r="R21" s="185"/>
      <c r="S21" s="183"/>
      <c r="T21" s="183"/>
      <c r="U21" s="183"/>
      <c r="V21" s="183"/>
      <c r="W21" s="183"/>
      <c r="X21" s="183"/>
      <c r="Y21" s="183"/>
      <c r="Z21" s="194"/>
      <c r="AA21" s="159"/>
      <c r="AB21" s="195"/>
    </row>
    <row r="22" spans="1:28" ht="17.100000000000001" customHeight="1">
      <c r="A22" s="199">
        <v>3</v>
      </c>
      <c r="B22" s="134" t="str">
        <f>組合せ!B10</f>
        <v>甲府西Jr</v>
      </c>
      <c r="C22" s="135"/>
      <c r="D22" s="85" t="str">
        <f>IF(J19="","",L18)</f>
        <v/>
      </c>
      <c r="E22" s="85" t="s">
        <v>29</v>
      </c>
      <c r="F22" s="86" t="str">
        <f>IF(J19="","",J18)</f>
        <v/>
      </c>
      <c r="G22" s="85" t="str">
        <f>IF(J21="","",L20)</f>
        <v/>
      </c>
      <c r="H22" s="85" t="s">
        <v>28</v>
      </c>
      <c r="I22" s="86" t="str">
        <f>IF(J21="","",J20)</f>
        <v/>
      </c>
      <c r="J22" s="186"/>
      <c r="K22" s="187"/>
      <c r="L22" s="188"/>
      <c r="M22" s="81"/>
      <c r="N22" s="82" t="s">
        <v>27</v>
      </c>
      <c r="O22" s="83"/>
      <c r="P22" s="82"/>
      <c r="Q22" s="82" t="s">
        <v>27</v>
      </c>
      <c r="R22" s="82"/>
      <c r="S22" s="183"/>
      <c r="T22" s="183"/>
      <c r="U22" s="183"/>
      <c r="V22" s="183"/>
      <c r="W22" s="183"/>
      <c r="X22" s="183"/>
      <c r="Y22" s="183"/>
      <c r="Z22" s="193"/>
      <c r="AA22" s="159">
        <v>5</v>
      </c>
      <c r="AB22" s="195">
        <f t="shared" ref="AB22" si="5">10000*S22+100*Z22+V22</f>
        <v>0</v>
      </c>
    </row>
    <row r="23" spans="1:28" ht="17.100000000000001" customHeight="1">
      <c r="A23" s="200"/>
      <c r="B23" s="136"/>
      <c r="C23" s="137"/>
      <c r="D23" s="201" t="str">
        <f>IF(D22="","",IF(D22-F22&gt;0,"○",IF(D22-F22=0,"△","●")))</f>
        <v/>
      </c>
      <c r="E23" s="201"/>
      <c r="F23" s="202"/>
      <c r="G23" s="201" t="str">
        <f>IF(G22="","",IF(G22-I22&gt;0,"○",IF(G22-I22=0,"△","●")))</f>
        <v/>
      </c>
      <c r="H23" s="197"/>
      <c r="I23" s="198"/>
      <c r="J23" s="189"/>
      <c r="K23" s="190"/>
      <c r="L23" s="191"/>
      <c r="M23" s="184" t="str">
        <f>IF(M22="","",IF(M22-O22&gt;0,"○",IF(M22-O22=0,"△","●")))</f>
        <v/>
      </c>
      <c r="N23" s="185"/>
      <c r="O23" s="192"/>
      <c r="P23" s="184" t="str">
        <f>IF(P22="","",IF(P22-R22&gt;0,"○",IF(P22-R22=0,"△","●")))</f>
        <v/>
      </c>
      <c r="Q23" s="185"/>
      <c r="R23" s="192"/>
      <c r="S23" s="183"/>
      <c r="T23" s="183"/>
      <c r="U23" s="183"/>
      <c r="V23" s="183"/>
      <c r="W23" s="183"/>
      <c r="X23" s="183"/>
      <c r="Y23" s="183"/>
      <c r="Z23" s="194"/>
      <c r="AA23" s="159"/>
      <c r="AB23" s="195"/>
    </row>
    <row r="24" spans="1:28" ht="17.100000000000001" customHeight="1">
      <c r="A24" s="183">
        <v>4</v>
      </c>
      <c r="B24" s="207" t="str">
        <f>組合せ!B11</f>
        <v>リヴィエールFC</v>
      </c>
      <c r="C24" s="204"/>
      <c r="D24" s="84">
        <f>IF(M19="","",O18)</f>
        <v>2</v>
      </c>
      <c r="E24" s="85" t="s">
        <v>27</v>
      </c>
      <c r="F24" s="86">
        <f>IF(M19="","",M18)</f>
        <v>0</v>
      </c>
      <c r="G24" s="85">
        <f>IF(M21="","",O20)</f>
        <v>9</v>
      </c>
      <c r="H24" s="85" t="s">
        <v>29</v>
      </c>
      <c r="I24" s="85">
        <f>IF(M21="","",M20)</f>
        <v>0</v>
      </c>
      <c r="J24" s="84" t="str">
        <f>IF(M23="","",O22)</f>
        <v/>
      </c>
      <c r="K24" s="85" t="s">
        <v>29</v>
      </c>
      <c r="L24" s="86" t="str">
        <f>IF(M23="","",M22)</f>
        <v/>
      </c>
      <c r="M24" s="186"/>
      <c r="N24" s="187"/>
      <c r="O24" s="188"/>
      <c r="P24" s="81">
        <v>15</v>
      </c>
      <c r="Q24" s="82" t="s">
        <v>27</v>
      </c>
      <c r="R24" s="83">
        <v>0</v>
      </c>
      <c r="S24" s="183">
        <f>(COUNTIF(D25:R25,"○")*3)+(COUNTIF(D25:R25,"△")*1)</f>
        <v>9</v>
      </c>
      <c r="T24" s="183"/>
      <c r="U24" s="183"/>
      <c r="V24" s="183">
        <f>SUM(O18:O27)</f>
        <v>26</v>
      </c>
      <c r="W24" s="183"/>
      <c r="X24" s="183">
        <f>SUM(M18:M27)</f>
        <v>0</v>
      </c>
      <c r="Y24" s="183"/>
      <c r="Z24" s="193">
        <f>V24-X24</f>
        <v>26</v>
      </c>
      <c r="AA24" s="159">
        <f>RANK(AB24,AB18:AB27)</f>
        <v>1</v>
      </c>
      <c r="AB24" s="195">
        <f t="shared" ref="AB24" si="6">10000*S24+100*Z24+V24</f>
        <v>92626</v>
      </c>
    </row>
    <row r="25" spans="1:28" ht="17.100000000000001" customHeight="1">
      <c r="A25" s="183"/>
      <c r="B25" s="208"/>
      <c r="C25" s="206"/>
      <c r="D25" s="197" t="str">
        <f>IF(D24="","",IF(D24-F24&gt;0,"○",IF(D24-F24=0,"△","●")))</f>
        <v>○</v>
      </c>
      <c r="E25" s="197"/>
      <c r="F25" s="198"/>
      <c r="G25" s="197" t="str">
        <f>IF(G24="","",IF(G24-I24&gt;0,"○",IF(G24-I24=0,"△","●")))</f>
        <v>○</v>
      </c>
      <c r="H25" s="197"/>
      <c r="I25" s="198"/>
      <c r="J25" s="196" t="str">
        <f>IF(J24="","",IF(J24-L24&gt;0,"○",IF(J24-L24=0,"△","●")))</f>
        <v/>
      </c>
      <c r="K25" s="197"/>
      <c r="L25" s="198"/>
      <c r="M25" s="189"/>
      <c r="N25" s="190"/>
      <c r="O25" s="191"/>
      <c r="P25" s="184" t="str">
        <f>IF(P24="","",IF(P24-R24&gt;0,"○",IF(P24-R24=0,"△","●")))</f>
        <v>○</v>
      </c>
      <c r="Q25" s="185"/>
      <c r="R25" s="185"/>
      <c r="S25" s="183"/>
      <c r="T25" s="183"/>
      <c r="U25" s="183"/>
      <c r="V25" s="183"/>
      <c r="W25" s="183"/>
      <c r="X25" s="183"/>
      <c r="Y25" s="183"/>
      <c r="Z25" s="194"/>
      <c r="AA25" s="159"/>
      <c r="AB25" s="195"/>
    </row>
    <row r="26" spans="1:28" ht="17.100000000000001" customHeight="1">
      <c r="A26" s="199">
        <v>5</v>
      </c>
      <c r="B26" s="178" t="str">
        <f>組合せ!B12</f>
        <v>スペリオール</v>
      </c>
      <c r="C26" s="135"/>
      <c r="D26" s="84">
        <f>IF(P19="","",R18)</f>
        <v>1</v>
      </c>
      <c r="E26" s="85" t="s">
        <v>27</v>
      </c>
      <c r="F26" s="86">
        <f>IF(P19="","",P18)</f>
        <v>16</v>
      </c>
      <c r="G26" s="85">
        <f>IF(P21="","",R20)</f>
        <v>0</v>
      </c>
      <c r="H26" s="85" t="s">
        <v>27</v>
      </c>
      <c r="I26" s="85">
        <f>IF(P21="","",P20)</f>
        <v>6</v>
      </c>
      <c r="J26" s="84" t="str">
        <f>IF(P23="","",R22)</f>
        <v/>
      </c>
      <c r="K26" s="85" t="s">
        <v>27</v>
      </c>
      <c r="L26" s="86" t="str">
        <f>IF(P23="","",P22)</f>
        <v/>
      </c>
      <c r="M26" s="85">
        <f>IF(P25="","",R24)</f>
        <v>0</v>
      </c>
      <c r="N26" s="85" t="s">
        <v>27</v>
      </c>
      <c r="O26" s="86">
        <f>IF(P25="","",P24)</f>
        <v>15</v>
      </c>
      <c r="P26" s="186"/>
      <c r="Q26" s="187"/>
      <c r="R26" s="188"/>
      <c r="S26" s="183">
        <f>(COUNTIF(D27:R27,"○")*3)+(COUNTIF(D27:R27,"△")*1)</f>
        <v>0</v>
      </c>
      <c r="T26" s="183"/>
      <c r="U26" s="183"/>
      <c r="V26" s="183">
        <f>SUM(R18:R27)</f>
        <v>1</v>
      </c>
      <c r="W26" s="183"/>
      <c r="X26" s="183">
        <f>SUM(P18:P27)</f>
        <v>37</v>
      </c>
      <c r="Y26" s="183"/>
      <c r="Z26" s="193">
        <f>V26-X26</f>
        <v>-36</v>
      </c>
      <c r="AA26" s="159">
        <v>4</v>
      </c>
      <c r="AB26" s="195">
        <f t="shared" ref="AB26" si="7">10000*S26+100*Z26+V26</f>
        <v>-3599</v>
      </c>
    </row>
    <row r="27" spans="1:28" ht="17.100000000000001" customHeight="1">
      <c r="A27" s="200"/>
      <c r="B27" s="179"/>
      <c r="C27" s="137"/>
      <c r="D27" s="196" t="str">
        <f>IF(D26="","",IF(D26-F26&gt;0,"○",IF(D26-F26=0,"△","●")))</f>
        <v>●</v>
      </c>
      <c r="E27" s="197"/>
      <c r="F27" s="198"/>
      <c r="G27" s="196" t="str">
        <f>IF(G26="","",IF(G26-I26&gt;0,"○",IF(G26-I26=0,"△","●")))</f>
        <v>●</v>
      </c>
      <c r="H27" s="197"/>
      <c r="I27" s="198"/>
      <c r="J27" s="196" t="str">
        <f>IF(J26="","",IF(J26-L26&gt;0,"○",IF(J26-L26=0,"△","●")))</f>
        <v/>
      </c>
      <c r="K27" s="197"/>
      <c r="L27" s="198"/>
      <c r="M27" s="196" t="str">
        <f>IF(M26="","",IF(M26-O26&gt;0,"○",IF(M26-O26=0,"△","●")))</f>
        <v>●</v>
      </c>
      <c r="N27" s="197"/>
      <c r="O27" s="198"/>
      <c r="P27" s="189"/>
      <c r="Q27" s="190"/>
      <c r="R27" s="191"/>
      <c r="S27" s="183"/>
      <c r="T27" s="183"/>
      <c r="U27" s="183"/>
      <c r="V27" s="183"/>
      <c r="W27" s="183"/>
      <c r="X27" s="183"/>
      <c r="Y27" s="183"/>
      <c r="Z27" s="194"/>
      <c r="AA27" s="159"/>
      <c r="AB27" s="195"/>
    </row>
    <row r="28" spans="1:28" ht="14.25">
      <c r="A28" s="79"/>
      <c r="B28" s="90"/>
      <c r="C28" s="91"/>
      <c r="D28" s="35"/>
      <c r="E28" s="35"/>
      <c r="F28" s="35"/>
      <c r="G28" s="35"/>
      <c r="H28" s="35"/>
      <c r="I28" s="92"/>
      <c r="J28" s="92"/>
      <c r="K28" s="93"/>
      <c r="L28" s="79"/>
      <c r="M28" s="94"/>
      <c r="N28" s="79"/>
      <c r="O28" s="90"/>
      <c r="P28" s="38"/>
      <c r="Q28" s="95"/>
      <c r="R28" s="40"/>
      <c r="S28" s="40"/>
      <c r="T28" s="21"/>
      <c r="U28" s="21"/>
      <c r="V28" s="21"/>
      <c r="W28" s="21"/>
      <c r="X28" s="21"/>
      <c r="Y28" s="21"/>
      <c r="Z28" s="21"/>
      <c r="AA28" s="79"/>
    </row>
    <row r="29" spans="1:28" ht="34.5" customHeight="1">
      <c r="A29" s="145" t="str">
        <f>組合せ!D13</f>
        <v>C</v>
      </c>
      <c r="B29" s="145"/>
      <c r="C29" s="146" t="s">
        <v>32</v>
      </c>
      <c r="D29" s="146"/>
      <c r="E29" s="146"/>
      <c r="F29" s="146"/>
      <c r="G29" s="146" t="str">
        <f>組合せ!F13</f>
        <v>小瀬球技場
東面【午前】
（甲府東Jr）</v>
      </c>
      <c r="H29" s="146"/>
      <c r="I29" s="146"/>
      <c r="J29" s="146"/>
      <c r="K29" s="146"/>
      <c r="L29" s="146"/>
      <c r="M29" s="146"/>
      <c r="N29" s="146"/>
      <c r="O29" s="146"/>
      <c r="P29" s="146" t="str">
        <f>組合せ!G13</f>
        <v>9月9日（日）
小瀬補助
南面【午前】
（甲府東ジュニア）</v>
      </c>
      <c r="Q29" s="146"/>
      <c r="R29" s="146"/>
      <c r="S29" s="146"/>
      <c r="T29" s="146"/>
      <c r="U29" s="146"/>
      <c r="V29" s="146"/>
      <c r="W29" s="146"/>
      <c r="X29" s="78"/>
      <c r="Y29" s="78"/>
      <c r="Z29" s="78"/>
      <c r="AA29" s="78"/>
      <c r="AB29" s="79"/>
    </row>
    <row r="30" spans="1:28" ht="17.100000000000001" customHeight="1">
      <c r="A30" s="6"/>
      <c r="B30" s="147" t="str">
        <f>A29</f>
        <v>C</v>
      </c>
      <c r="C30" s="148"/>
      <c r="D30" s="151" t="str">
        <f>B32</f>
        <v>北杜UFC</v>
      </c>
      <c r="E30" s="152"/>
      <c r="F30" s="153"/>
      <c r="G30" s="151" t="str">
        <f>B34</f>
        <v>玉穂SSS</v>
      </c>
      <c r="H30" s="152"/>
      <c r="I30" s="153"/>
      <c r="J30" s="151" t="str">
        <f>B36</f>
        <v>甲府東ジュニア</v>
      </c>
      <c r="K30" s="152"/>
      <c r="L30" s="153"/>
      <c r="M30" s="151" t="str">
        <f>B38</f>
        <v>エスヴィエント</v>
      </c>
      <c r="N30" s="152"/>
      <c r="O30" s="153"/>
      <c r="P30" s="151" t="str">
        <f>B40</f>
        <v>ラーゴ河口湖</v>
      </c>
      <c r="Q30" s="152"/>
      <c r="R30" s="152"/>
      <c r="S30" s="164" t="s">
        <v>20</v>
      </c>
      <c r="T30" s="164"/>
      <c r="U30" s="164"/>
      <c r="V30" s="183" t="s">
        <v>21</v>
      </c>
      <c r="W30" s="183"/>
      <c r="X30" s="183" t="s">
        <v>22</v>
      </c>
      <c r="Y30" s="183"/>
      <c r="Z30" s="7" t="s">
        <v>23</v>
      </c>
      <c r="AA30" s="159" t="s">
        <v>24</v>
      </c>
      <c r="AB30" s="8"/>
    </row>
    <row r="31" spans="1:28" ht="17.100000000000001" customHeight="1">
      <c r="A31" s="9"/>
      <c r="B31" s="149"/>
      <c r="C31" s="150"/>
      <c r="D31" s="154"/>
      <c r="E31" s="155"/>
      <c r="F31" s="156"/>
      <c r="G31" s="154"/>
      <c r="H31" s="155"/>
      <c r="I31" s="156"/>
      <c r="J31" s="154"/>
      <c r="K31" s="155"/>
      <c r="L31" s="156"/>
      <c r="M31" s="154"/>
      <c r="N31" s="155"/>
      <c r="O31" s="156"/>
      <c r="P31" s="154"/>
      <c r="Q31" s="155"/>
      <c r="R31" s="155"/>
      <c r="S31" s="164"/>
      <c r="T31" s="164"/>
      <c r="U31" s="164"/>
      <c r="V31" s="183"/>
      <c r="W31" s="183"/>
      <c r="X31" s="183"/>
      <c r="Y31" s="183"/>
      <c r="Z31" s="10" t="s">
        <v>25</v>
      </c>
      <c r="AA31" s="159"/>
      <c r="AB31" s="8"/>
    </row>
    <row r="32" spans="1:28" ht="17.100000000000001" customHeight="1">
      <c r="A32" s="199">
        <v>1</v>
      </c>
      <c r="B32" s="134" t="str">
        <f>組合せ!B13</f>
        <v>北杜UFC</v>
      </c>
      <c r="C32" s="135"/>
      <c r="D32" s="186"/>
      <c r="E32" s="187"/>
      <c r="F32" s="188"/>
      <c r="G32" s="81">
        <v>0</v>
      </c>
      <c r="H32" s="82" t="s">
        <v>26</v>
      </c>
      <c r="I32" s="82">
        <v>2</v>
      </c>
      <c r="J32" s="81">
        <v>4</v>
      </c>
      <c r="K32" s="82" t="s">
        <v>27</v>
      </c>
      <c r="L32" s="83">
        <v>1</v>
      </c>
      <c r="M32" s="82">
        <v>0</v>
      </c>
      <c r="N32" s="82" t="s">
        <v>28</v>
      </c>
      <c r="O32" s="82">
        <v>7</v>
      </c>
      <c r="P32" s="81">
        <v>0</v>
      </c>
      <c r="Q32" s="82" t="s">
        <v>28</v>
      </c>
      <c r="R32" s="83">
        <v>6</v>
      </c>
      <c r="S32" s="183">
        <f>(COUNTIF(D33:R33,"○")*3)+(COUNTIF(D33:R33,"△")*1)</f>
        <v>3</v>
      </c>
      <c r="T32" s="183"/>
      <c r="U32" s="183"/>
      <c r="V32" s="183">
        <f>SUM(F32:F41)</f>
        <v>4</v>
      </c>
      <c r="W32" s="183"/>
      <c r="X32" s="183">
        <f>SUM(D32:D41)</f>
        <v>16</v>
      </c>
      <c r="Y32" s="183"/>
      <c r="Z32" s="193">
        <f>V32-X32</f>
        <v>-12</v>
      </c>
      <c r="AA32" s="159">
        <f>RANK(AB32,AB32:AB41)</f>
        <v>5</v>
      </c>
      <c r="AB32" s="195">
        <f>10000*S32+100*Z32+V32</f>
        <v>28804</v>
      </c>
    </row>
    <row r="33" spans="1:28" ht="17.100000000000001" customHeight="1">
      <c r="A33" s="200"/>
      <c r="B33" s="136"/>
      <c r="C33" s="137"/>
      <c r="D33" s="189"/>
      <c r="E33" s="190"/>
      <c r="F33" s="191"/>
      <c r="G33" s="184" t="str">
        <f>IF(G32="","",IF(G32-I32&gt;0,"○",IF(G32-I32=0,"△","●")))</f>
        <v>●</v>
      </c>
      <c r="H33" s="185"/>
      <c r="I33" s="192"/>
      <c r="J33" s="184" t="str">
        <f>IF(J32="","",IF(J32-L32&gt;0,"○",IF(J32-L32=0,"△","●")))</f>
        <v>○</v>
      </c>
      <c r="K33" s="185"/>
      <c r="L33" s="192"/>
      <c r="M33" s="184" t="str">
        <f>IF(M32="","",IF(M32-O32&gt;0,"○",IF(M32-O32=0,"△","●")))</f>
        <v>●</v>
      </c>
      <c r="N33" s="185"/>
      <c r="O33" s="192"/>
      <c r="P33" s="184" t="str">
        <f>IF(P32="","",IF(P32-R32&gt;0,"○",IF(P32-R32=0,"△","●")))</f>
        <v>●</v>
      </c>
      <c r="Q33" s="185"/>
      <c r="R33" s="185"/>
      <c r="S33" s="183"/>
      <c r="T33" s="183"/>
      <c r="U33" s="183"/>
      <c r="V33" s="183"/>
      <c r="W33" s="183"/>
      <c r="X33" s="183"/>
      <c r="Y33" s="183"/>
      <c r="Z33" s="194"/>
      <c r="AA33" s="159"/>
      <c r="AB33" s="195"/>
    </row>
    <row r="34" spans="1:28" ht="17.100000000000001" customHeight="1">
      <c r="A34" s="183">
        <v>2</v>
      </c>
      <c r="B34" s="174" t="str">
        <f>組合せ!B14</f>
        <v>玉穂SSS</v>
      </c>
      <c r="C34" s="175"/>
      <c r="D34" s="84">
        <f>IF(G33="","",I32)</f>
        <v>2</v>
      </c>
      <c r="E34" s="85" t="s">
        <v>28</v>
      </c>
      <c r="F34" s="86">
        <f>IF(G33="","",G32)</f>
        <v>0</v>
      </c>
      <c r="G34" s="186"/>
      <c r="H34" s="187"/>
      <c r="I34" s="188"/>
      <c r="J34" s="81">
        <v>2</v>
      </c>
      <c r="K34" s="82" t="s">
        <v>27</v>
      </c>
      <c r="L34" s="83">
        <v>3</v>
      </c>
      <c r="M34" s="82">
        <v>0</v>
      </c>
      <c r="N34" s="82" t="s">
        <v>27</v>
      </c>
      <c r="O34" s="82">
        <v>1</v>
      </c>
      <c r="P34" s="81">
        <v>0</v>
      </c>
      <c r="Q34" s="82" t="s">
        <v>27</v>
      </c>
      <c r="R34" s="83">
        <v>6</v>
      </c>
      <c r="S34" s="183">
        <f>(COUNTIF(D35:R35,"○")*3)+(COUNTIF(D35:R35,"△")*1)</f>
        <v>3</v>
      </c>
      <c r="T34" s="183"/>
      <c r="U34" s="183"/>
      <c r="V34" s="183">
        <f>SUM(I32:I41)</f>
        <v>4</v>
      </c>
      <c r="W34" s="183"/>
      <c r="X34" s="183">
        <f>SUM(G32:G41)</f>
        <v>10</v>
      </c>
      <c r="Y34" s="183"/>
      <c r="Z34" s="193">
        <f>V34-X34</f>
        <v>-6</v>
      </c>
      <c r="AA34" s="159">
        <f>RANK(AB34,AB32:AB41)</f>
        <v>4</v>
      </c>
      <c r="AB34" s="195">
        <f t="shared" ref="AB34" si="8">10000*S34+100*Z34+V34</f>
        <v>29404</v>
      </c>
    </row>
    <row r="35" spans="1:28" ht="17.100000000000001" customHeight="1">
      <c r="A35" s="183"/>
      <c r="B35" s="176"/>
      <c r="C35" s="177"/>
      <c r="D35" s="196" t="str">
        <f>IF(D34="","",IF(D34-F34&gt;0,"○",IF(D34-F34=0,"△","●")))</f>
        <v>○</v>
      </c>
      <c r="E35" s="197"/>
      <c r="F35" s="198"/>
      <c r="G35" s="189"/>
      <c r="H35" s="190"/>
      <c r="I35" s="191"/>
      <c r="J35" s="184" t="str">
        <f>IF(J34="","",IF(J34-L34&gt;0,"○",IF(J34-L34=0,"△","●")))</f>
        <v>●</v>
      </c>
      <c r="K35" s="185"/>
      <c r="L35" s="192"/>
      <c r="M35" s="184" t="str">
        <f>IF(M34="","",IF(M34-O34&gt;0,"○",IF(M34-O34=0,"△","●")))</f>
        <v>●</v>
      </c>
      <c r="N35" s="185"/>
      <c r="O35" s="192"/>
      <c r="P35" s="184" t="str">
        <f>IF(P34="","",IF(P34-R34&gt;0,"○",IF(P34-R34=0,"△","●")))</f>
        <v>●</v>
      </c>
      <c r="Q35" s="185"/>
      <c r="R35" s="185"/>
      <c r="S35" s="183"/>
      <c r="T35" s="183"/>
      <c r="U35" s="183"/>
      <c r="V35" s="183"/>
      <c r="W35" s="183"/>
      <c r="X35" s="183"/>
      <c r="Y35" s="183"/>
      <c r="Z35" s="194"/>
      <c r="AA35" s="159"/>
      <c r="AB35" s="195"/>
    </row>
    <row r="36" spans="1:28" ht="17.100000000000001" customHeight="1">
      <c r="A36" s="199">
        <v>3</v>
      </c>
      <c r="B36" s="134" t="str">
        <f>組合せ!B15</f>
        <v>甲府東ジュニア</v>
      </c>
      <c r="C36" s="135"/>
      <c r="D36" s="85">
        <f>IF(J33="","",L32)</f>
        <v>1</v>
      </c>
      <c r="E36" s="85" t="s">
        <v>29</v>
      </c>
      <c r="F36" s="86">
        <f>IF(J33="","",J32)</f>
        <v>4</v>
      </c>
      <c r="G36" s="85">
        <f>IF(J35="","",L34)</f>
        <v>3</v>
      </c>
      <c r="H36" s="85" t="s">
        <v>28</v>
      </c>
      <c r="I36" s="86">
        <f>IF(J35="","",J34)</f>
        <v>2</v>
      </c>
      <c r="J36" s="186"/>
      <c r="K36" s="187"/>
      <c r="L36" s="188"/>
      <c r="M36" s="81">
        <v>0</v>
      </c>
      <c r="N36" s="82" t="s">
        <v>27</v>
      </c>
      <c r="O36" s="83">
        <v>1</v>
      </c>
      <c r="P36" s="82">
        <v>0</v>
      </c>
      <c r="Q36" s="82" t="s">
        <v>27</v>
      </c>
      <c r="R36" s="82">
        <v>0</v>
      </c>
      <c r="S36" s="183">
        <f>(COUNTIF(D37:R37,"○")*3)+(COUNTIF(D37:R37,"△")*1)</f>
        <v>4</v>
      </c>
      <c r="T36" s="183"/>
      <c r="U36" s="183"/>
      <c r="V36" s="183">
        <f>SUM(L32:L41)</f>
        <v>4</v>
      </c>
      <c r="W36" s="183"/>
      <c r="X36" s="183">
        <f>SUM(J32:J41)</f>
        <v>7</v>
      </c>
      <c r="Y36" s="183"/>
      <c r="Z36" s="193">
        <f>V36-X36</f>
        <v>-3</v>
      </c>
      <c r="AA36" s="159">
        <f>RANK(AB36,AB32:AB41)</f>
        <v>3</v>
      </c>
      <c r="AB36" s="195">
        <f t="shared" ref="AB36" si="9">10000*S36+100*Z36+V36</f>
        <v>39704</v>
      </c>
    </row>
    <row r="37" spans="1:28" ht="17.100000000000001" customHeight="1">
      <c r="A37" s="200"/>
      <c r="B37" s="136"/>
      <c r="C37" s="137"/>
      <c r="D37" s="201" t="str">
        <f>IF(D36="","",IF(D36-F36&gt;0,"○",IF(D36-F36=0,"△","●")))</f>
        <v>●</v>
      </c>
      <c r="E37" s="201"/>
      <c r="F37" s="202"/>
      <c r="G37" s="201" t="str">
        <f>IF(G36="","",IF(G36-I36&gt;0,"○",IF(G36-I36=0,"△","●")))</f>
        <v>○</v>
      </c>
      <c r="H37" s="197"/>
      <c r="I37" s="198"/>
      <c r="J37" s="189"/>
      <c r="K37" s="190"/>
      <c r="L37" s="191"/>
      <c r="M37" s="184" t="str">
        <f>IF(M36="","",IF(M36-O36&gt;0,"○",IF(M36-O36=0,"△","●")))</f>
        <v>●</v>
      </c>
      <c r="N37" s="185"/>
      <c r="O37" s="192"/>
      <c r="P37" s="184" t="str">
        <f>IF(P36="","",IF(P36-R36&gt;0,"○",IF(P36-R36=0,"△","●")))</f>
        <v>△</v>
      </c>
      <c r="Q37" s="185"/>
      <c r="R37" s="192"/>
      <c r="S37" s="183"/>
      <c r="T37" s="183"/>
      <c r="U37" s="183"/>
      <c r="V37" s="183"/>
      <c r="W37" s="183"/>
      <c r="X37" s="183"/>
      <c r="Y37" s="183"/>
      <c r="Z37" s="194"/>
      <c r="AA37" s="159"/>
      <c r="AB37" s="195"/>
    </row>
    <row r="38" spans="1:28" ht="17.100000000000001" customHeight="1">
      <c r="A38" s="183">
        <v>4</v>
      </c>
      <c r="B38" s="207" t="str">
        <f>組合せ!B16</f>
        <v>エスヴィエント</v>
      </c>
      <c r="C38" s="204"/>
      <c r="D38" s="84">
        <f>IF(M33="","",O32)</f>
        <v>7</v>
      </c>
      <c r="E38" s="85" t="s">
        <v>27</v>
      </c>
      <c r="F38" s="86">
        <f>IF(M33="","",M32)</f>
        <v>0</v>
      </c>
      <c r="G38" s="85">
        <f>IF(M35="","",O34)</f>
        <v>1</v>
      </c>
      <c r="H38" s="85" t="s">
        <v>29</v>
      </c>
      <c r="I38" s="85">
        <f>IF(M35="","",M34)</f>
        <v>0</v>
      </c>
      <c r="J38" s="84">
        <f>IF(M37="","",O36)</f>
        <v>1</v>
      </c>
      <c r="K38" s="85" t="s">
        <v>29</v>
      </c>
      <c r="L38" s="86">
        <f>IF(M37="","",M36)</f>
        <v>0</v>
      </c>
      <c r="M38" s="186"/>
      <c r="N38" s="187"/>
      <c r="O38" s="188"/>
      <c r="P38" s="81">
        <v>1</v>
      </c>
      <c r="Q38" s="82" t="s">
        <v>27</v>
      </c>
      <c r="R38" s="83">
        <v>0</v>
      </c>
      <c r="S38" s="183">
        <f>(COUNTIF(D39:R39,"○")*3)+(COUNTIF(D39:R39,"△")*1)</f>
        <v>12</v>
      </c>
      <c r="T38" s="183"/>
      <c r="U38" s="183"/>
      <c r="V38" s="183">
        <f>SUM(O32:O41)</f>
        <v>10</v>
      </c>
      <c r="W38" s="183"/>
      <c r="X38" s="183">
        <f>SUM(M32:M41)</f>
        <v>0</v>
      </c>
      <c r="Y38" s="183"/>
      <c r="Z38" s="193">
        <f>V38-X38</f>
        <v>10</v>
      </c>
      <c r="AA38" s="159">
        <f>RANK(AB38,AB32:AB41)</f>
        <v>1</v>
      </c>
      <c r="AB38" s="195">
        <f t="shared" ref="AB38" si="10">10000*S38+100*Z38+V38</f>
        <v>121010</v>
      </c>
    </row>
    <row r="39" spans="1:28" ht="17.100000000000001" customHeight="1">
      <c r="A39" s="183"/>
      <c r="B39" s="208"/>
      <c r="C39" s="206"/>
      <c r="D39" s="197" t="str">
        <f>IF(D38="","",IF(D38-F38&gt;0,"○",IF(D38-F38=0,"△","●")))</f>
        <v>○</v>
      </c>
      <c r="E39" s="197"/>
      <c r="F39" s="198"/>
      <c r="G39" s="197" t="str">
        <f>IF(G38="","",IF(G38-I38&gt;0,"○",IF(G38-I38=0,"△","●")))</f>
        <v>○</v>
      </c>
      <c r="H39" s="197"/>
      <c r="I39" s="198"/>
      <c r="J39" s="196" t="str">
        <f>IF(J38="","",IF(J38-L38&gt;0,"○",IF(J38-L38=0,"△","●")))</f>
        <v>○</v>
      </c>
      <c r="K39" s="197"/>
      <c r="L39" s="198"/>
      <c r="M39" s="189"/>
      <c r="N39" s="190"/>
      <c r="O39" s="191"/>
      <c r="P39" s="184" t="str">
        <f>IF(P38="","",IF(P38-R38&gt;0,"○",IF(P38-R38=0,"△","●")))</f>
        <v>○</v>
      </c>
      <c r="Q39" s="185"/>
      <c r="R39" s="185"/>
      <c r="S39" s="183"/>
      <c r="T39" s="183"/>
      <c r="U39" s="183"/>
      <c r="V39" s="183"/>
      <c r="W39" s="183"/>
      <c r="X39" s="183"/>
      <c r="Y39" s="183"/>
      <c r="Z39" s="194"/>
      <c r="AA39" s="159"/>
      <c r="AB39" s="195"/>
    </row>
    <row r="40" spans="1:28" ht="17.100000000000001" customHeight="1">
      <c r="A40" s="199">
        <v>5</v>
      </c>
      <c r="B40" s="178" t="str">
        <f>組合せ!B17</f>
        <v>ラーゴ河口湖</v>
      </c>
      <c r="C40" s="135"/>
      <c r="D40" s="84">
        <f>IF(P33="","",R32)</f>
        <v>6</v>
      </c>
      <c r="E40" s="85" t="s">
        <v>27</v>
      </c>
      <c r="F40" s="86">
        <f>IF(P33="","",P32)</f>
        <v>0</v>
      </c>
      <c r="G40" s="85">
        <f>IF(P35="","",R34)</f>
        <v>6</v>
      </c>
      <c r="H40" s="85" t="s">
        <v>27</v>
      </c>
      <c r="I40" s="85">
        <f>IF(P35="","",P34)</f>
        <v>0</v>
      </c>
      <c r="J40" s="84">
        <f>IF(P37="","",R36)</f>
        <v>0</v>
      </c>
      <c r="K40" s="85" t="s">
        <v>27</v>
      </c>
      <c r="L40" s="86">
        <f>IF(P37="","",P36)</f>
        <v>0</v>
      </c>
      <c r="M40" s="85">
        <f>IF(P39="","",R38)</f>
        <v>0</v>
      </c>
      <c r="N40" s="85" t="s">
        <v>27</v>
      </c>
      <c r="O40" s="86">
        <f>IF(P39="","",P38)</f>
        <v>1</v>
      </c>
      <c r="P40" s="186"/>
      <c r="Q40" s="187"/>
      <c r="R40" s="188"/>
      <c r="S40" s="183">
        <f>(COUNTIF(D41:R41,"○")*3)+(COUNTIF(D41:R41,"△")*1)</f>
        <v>7</v>
      </c>
      <c r="T40" s="183"/>
      <c r="U40" s="183"/>
      <c r="V40" s="183">
        <f>SUM(R32:R41)</f>
        <v>12</v>
      </c>
      <c r="W40" s="183"/>
      <c r="X40" s="183">
        <f>SUM(P32:P41)</f>
        <v>1</v>
      </c>
      <c r="Y40" s="183"/>
      <c r="Z40" s="193">
        <f>V40-X40</f>
        <v>11</v>
      </c>
      <c r="AA40" s="159">
        <f>RANK(AB40,AB32:AB41)</f>
        <v>2</v>
      </c>
      <c r="AB40" s="195">
        <f t="shared" ref="AB40" si="11">10000*S40+100*Z40+V40</f>
        <v>71112</v>
      </c>
    </row>
    <row r="41" spans="1:28" ht="17.100000000000001" customHeight="1">
      <c r="A41" s="200"/>
      <c r="B41" s="179"/>
      <c r="C41" s="137"/>
      <c r="D41" s="196" t="str">
        <f>IF(D40="","",IF(D40-F40&gt;0,"○",IF(D40-F40=0,"△","●")))</f>
        <v>○</v>
      </c>
      <c r="E41" s="197"/>
      <c r="F41" s="198"/>
      <c r="G41" s="196" t="str">
        <f>IF(G40="","",IF(G40-I40&gt;0,"○",IF(G40-I40=0,"△","●")))</f>
        <v>○</v>
      </c>
      <c r="H41" s="197"/>
      <c r="I41" s="198"/>
      <c r="J41" s="196" t="str">
        <f>IF(J40="","",IF(J40-L40&gt;0,"○",IF(J40-L40=0,"△","●")))</f>
        <v>△</v>
      </c>
      <c r="K41" s="197"/>
      <c r="L41" s="198"/>
      <c r="M41" s="196" t="str">
        <f>IF(M40="","",IF(M40-O40&gt;0,"○",IF(M40-O40=0,"△","●")))</f>
        <v>●</v>
      </c>
      <c r="N41" s="197"/>
      <c r="O41" s="198"/>
      <c r="P41" s="189"/>
      <c r="Q41" s="190"/>
      <c r="R41" s="191"/>
      <c r="S41" s="183"/>
      <c r="T41" s="183"/>
      <c r="U41" s="183"/>
      <c r="V41" s="183"/>
      <c r="W41" s="183"/>
      <c r="X41" s="183"/>
      <c r="Y41" s="183"/>
      <c r="Z41" s="194"/>
      <c r="AA41" s="159"/>
      <c r="AB41" s="195"/>
    </row>
    <row r="42" spans="1:28" ht="34.5" customHeight="1">
      <c r="A42" s="145" t="str">
        <f>組合せ!D18</f>
        <v>D</v>
      </c>
      <c r="B42" s="145"/>
      <c r="C42" s="180" t="s">
        <v>32</v>
      </c>
      <c r="D42" s="180"/>
      <c r="E42" s="180"/>
      <c r="F42" s="180"/>
      <c r="G42" s="146" t="str">
        <f>組合せ!F18</f>
        <v>小瀬球技場
東面【午後】
（玉諸グリーン）</v>
      </c>
      <c r="H42" s="146"/>
      <c r="I42" s="146"/>
      <c r="J42" s="146"/>
      <c r="K42" s="146"/>
      <c r="L42" s="146"/>
      <c r="M42" s="146"/>
      <c r="N42" s="146"/>
      <c r="O42" s="146"/>
      <c r="P42" s="181" t="str">
        <f>組合せ!G18</f>
        <v>9月9日（日）
小瀬補助
北面【午後】
（玉諸SSS）</v>
      </c>
      <c r="Q42" s="181"/>
      <c r="R42" s="181"/>
      <c r="S42" s="181"/>
      <c r="T42" s="181"/>
      <c r="U42" s="181"/>
      <c r="V42" s="181"/>
      <c r="W42" s="181"/>
      <c r="X42" s="78"/>
      <c r="Y42" s="78"/>
      <c r="Z42" s="78"/>
      <c r="AA42" s="78"/>
      <c r="AB42" s="79"/>
    </row>
    <row r="43" spans="1:28" ht="17.100000000000001" customHeight="1">
      <c r="A43" s="6"/>
      <c r="B43" s="147" t="str">
        <f>A42</f>
        <v>D</v>
      </c>
      <c r="C43" s="148"/>
      <c r="D43" s="151" t="str">
        <f>B45</f>
        <v>田富SSS</v>
      </c>
      <c r="E43" s="152"/>
      <c r="F43" s="153"/>
      <c r="G43" s="151" t="str">
        <f>B47</f>
        <v>玉諸グリーン</v>
      </c>
      <c r="H43" s="152"/>
      <c r="I43" s="153"/>
      <c r="J43" s="151" t="str">
        <f>B49</f>
        <v>FCヴァリエ都留</v>
      </c>
      <c r="K43" s="152"/>
      <c r="L43" s="153"/>
      <c r="M43" s="151" t="str">
        <f>B51</f>
        <v>FC．SABIO</v>
      </c>
      <c r="N43" s="152"/>
      <c r="O43" s="153"/>
      <c r="P43" s="151" t="str">
        <f>B53</f>
        <v>VCひがしJr</v>
      </c>
      <c r="Q43" s="152"/>
      <c r="R43" s="152"/>
      <c r="S43" s="164" t="s">
        <v>20</v>
      </c>
      <c r="T43" s="164"/>
      <c r="U43" s="164"/>
      <c r="V43" s="183" t="s">
        <v>21</v>
      </c>
      <c r="W43" s="183"/>
      <c r="X43" s="183" t="s">
        <v>22</v>
      </c>
      <c r="Y43" s="183"/>
      <c r="Z43" s="7" t="s">
        <v>23</v>
      </c>
      <c r="AA43" s="159" t="s">
        <v>24</v>
      </c>
      <c r="AB43" s="8"/>
    </row>
    <row r="44" spans="1:28" ht="17.100000000000001" customHeight="1">
      <c r="A44" s="9"/>
      <c r="B44" s="149"/>
      <c r="C44" s="150"/>
      <c r="D44" s="154"/>
      <c r="E44" s="155"/>
      <c r="F44" s="156"/>
      <c r="G44" s="154"/>
      <c r="H44" s="155"/>
      <c r="I44" s="156"/>
      <c r="J44" s="154"/>
      <c r="K44" s="155"/>
      <c r="L44" s="156"/>
      <c r="M44" s="154"/>
      <c r="N44" s="155"/>
      <c r="O44" s="156"/>
      <c r="P44" s="154"/>
      <c r="Q44" s="155"/>
      <c r="R44" s="155"/>
      <c r="S44" s="164"/>
      <c r="T44" s="164"/>
      <c r="U44" s="164"/>
      <c r="V44" s="183"/>
      <c r="W44" s="183"/>
      <c r="X44" s="183"/>
      <c r="Y44" s="183"/>
      <c r="Z44" s="10" t="s">
        <v>25</v>
      </c>
      <c r="AA44" s="159"/>
      <c r="AB44" s="8"/>
    </row>
    <row r="45" spans="1:28" ht="17.100000000000001" customHeight="1">
      <c r="A45" s="199">
        <v>1</v>
      </c>
      <c r="B45" s="134" t="str">
        <f>組合せ!B18</f>
        <v>田富SSS</v>
      </c>
      <c r="C45" s="135"/>
      <c r="D45" s="186"/>
      <c r="E45" s="187"/>
      <c r="F45" s="188"/>
      <c r="G45" s="81">
        <v>0</v>
      </c>
      <c r="H45" s="82" t="s">
        <v>26</v>
      </c>
      <c r="I45" s="82">
        <v>3</v>
      </c>
      <c r="J45" s="81">
        <v>1</v>
      </c>
      <c r="K45" s="82" t="s">
        <v>27</v>
      </c>
      <c r="L45" s="83">
        <v>2</v>
      </c>
      <c r="M45" s="82">
        <v>1</v>
      </c>
      <c r="N45" s="82" t="s">
        <v>28</v>
      </c>
      <c r="O45" s="82">
        <v>2</v>
      </c>
      <c r="P45" s="81">
        <v>0</v>
      </c>
      <c r="Q45" s="82" t="s">
        <v>28</v>
      </c>
      <c r="R45" s="83">
        <v>1</v>
      </c>
      <c r="S45" s="183">
        <f>(COUNTIF(D46:R46,"○")*3)+(COUNTIF(D46:R46,"△")*1)</f>
        <v>0</v>
      </c>
      <c r="T45" s="183"/>
      <c r="U45" s="183"/>
      <c r="V45" s="183">
        <f>SUM(F45:F54)</f>
        <v>2</v>
      </c>
      <c r="W45" s="183"/>
      <c r="X45" s="183">
        <f>SUM(D45:D54)</f>
        <v>8</v>
      </c>
      <c r="Y45" s="183"/>
      <c r="Z45" s="193">
        <f>V45-X45</f>
        <v>-6</v>
      </c>
      <c r="AA45" s="159">
        <f>RANK(AB45,AB45:AB54)</f>
        <v>5</v>
      </c>
      <c r="AB45" s="195">
        <f>10000*S45+100*Z45+V45</f>
        <v>-598</v>
      </c>
    </row>
    <row r="46" spans="1:28" ht="17.100000000000001" customHeight="1">
      <c r="A46" s="200"/>
      <c r="B46" s="136"/>
      <c r="C46" s="137"/>
      <c r="D46" s="189"/>
      <c r="E46" s="190"/>
      <c r="F46" s="191"/>
      <c r="G46" s="184" t="str">
        <f>IF(G45="","",IF(G45-I45&gt;0,"○",IF(G45-I45=0,"△","●")))</f>
        <v>●</v>
      </c>
      <c r="H46" s="185"/>
      <c r="I46" s="192"/>
      <c r="J46" s="184" t="str">
        <f>IF(J45="","",IF(J45-L45&gt;0,"○",IF(J45-L45=0,"△","●")))</f>
        <v>●</v>
      </c>
      <c r="K46" s="185"/>
      <c r="L46" s="192"/>
      <c r="M46" s="184" t="str">
        <f>IF(M45="","",IF(M45-O45&gt;0,"○",IF(M45-O45=0,"△","●")))</f>
        <v>●</v>
      </c>
      <c r="N46" s="185"/>
      <c r="O46" s="192"/>
      <c r="P46" s="184" t="str">
        <f>IF(P45="","",IF(P45-R45&gt;0,"○",IF(P45-R45=0,"△","●")))</f>
        <v>●</v>
      </c>
      <c r="Q46" s="185"/>
      <c r="R46" s="185"/>
      <c r="S46" s="183"/>
      <c r="T46" s="183"/>
      <c r="U46" s="183"/>
      <c r="V46" s="183"/>
      <c r="W46" s="183"/>
      <c r="X46" s="183"/>
      <c r="Y46" s="183"/>
      <c r="Z46" s="194"/>
      <c r="AA46" s="159"/>
      <c r="AB46" s="195"/>
    </row>
    <row r="47" spans="1:28" ht="17.100000000000001" customHeight="1">
      <c r="A47" s="183">
        <v>2</v>
      </c>
      <c r="B47" s="174" t="str">
        <f>組合せ!B19</f>
        <v>玉諸グリーン</v>
      </c>
      <c r="C47" s="175"/>
      <c r="D47" s="84">
        <f>IF(G46="","",I45)</f>
        <v>3</v>
      </c>
      <c r="E47" s="85" t="s">
        <v>28</v>
      </c>
      <c r="F47" s="86">
        <f>IF(G46="","",G45)</f>
        <v>0</v>
      </c>
      <c r="G47" s="186"/>
      <c r="H47" s="187"/>
      <c r="I47" s="188"/>
      <c r="J47" s="81">
        <v>0</v>
      </c>
      <c r="K47" s="82" t="s">
        <v>27</v>
      </c>
      <c r="L47" s="83">
        <v>3</v>
      </c>
      <c r="M47" s="82">
        <v>2</v>
      </c>
      <c r="N47" s="82" t="s">
        <v>27</v>
      </c>
      <c r="O47" s="82">
        <v>0</v>
      </c>
      <c r="P47" s="81">
        <v>3</v>
      </c>
      <c r="Q47" s="82" t="s">
        <v>27</v>
      </c>
      <c r="R47" s="83">
        <v>0</v>
      </c>
      <c r="S47" s="183">
        <f>(COUNTIF(D48:R48,"○")*3)+(COUNTIF(D48:R48,"△")*1)</f>
        <v>9</v>
      </c>
      <c r="T47" s="183"/>
      <c r="U47" s="183"/>
      <c r="V47" s="183">
        <f>SUM(I45:I54)</f>
        <v>8</v>
      </c>
      <c r="W47" s="183"/>
      <c r="X47" s="183">
        <f>SUM(G45:G54)</f>
        <v>3</v>
      </c>
      <c r="Y47" s="183"/>
      <c r="Z47" s="193">
        <f>V47-X47</f>
        <v>5</v>
      </c>
      <c r="AA47" s="159">
        <f>RANK(AB47,AB45:AB54)</f>
        <v>2</v>
      </c>
      <c r="AB47" s="195">
        <f t="shared" ref="AB47" si="12">10000*S47+100*Z47+V47</f>
        <v>90508</v>
      </c>
    </row>
    <row r="48" spans="1:28" ht="17.100000000000001" customHeight="1">
      <c r="A48" s="183"/>
      <c r="B48" s="176"/>
      <c r="C48" s="177"/>
      <c r="D48" s="196" t="str">
        <f>IF(D47="","",IF(D47-F47&gt;0,"○",IF(D47-F47=0,"△","●")))</f>
        <v>○</v>
      </c>
      <c r="E48" s="197"/>
      <c r="F48" s="198"/>
      <c r="G48" s="189"/>
      <c r="H48" s="190"/>
      <c r="I48" s="191"/>
      <c r="J48" s="184" t="str">
        <f>IF(J47="","",IF(J47-L47&gt;0,"○",IF(J47-L47=0,"△","●")))</f>
        <v>●</v>
      </c>
      <c r="K48" s="185"/>
      <c r="L48" s="192"/>
      <c r="M48" s="184" t="str">
        <f>IF(M47="","",IF(M47-O47&gt;0,"○",IF(M47-O47=0,"△","●")))</f>
        <v>○</v>
      </c>
      <c r="N48" s="185"/>
      <c r="O48" s="192"/>
      <c r="P48" s="184" t="str">
        <f>IF(P47="","",IF(P47-R47&gt;0,"○",IF(P47-R47=0,"△","●")))</f>
        <v>○</v>
      </c>
      <c r="Q48" s="185"/>
      <c r="R48" s="185"/>
      <c r="S48" s="183"/>
      <c r="T48" s="183"/>
      <c r="U48" s="183"/>
      <c r="V48" s="183"/>
      <c r="W48" s="183"/>
      <c r="X48" s="183"/>
      <c r="Y48" s="183"/>
      <c r="Z48" s="194"/>
      <c r="AA48" s="159"/>
      <c r="AB48" s="195"/>
    </row>
    <row r="49" spans="1:28" ht="17.100000000000001" customHeight="1">
      <c r="A49" s="199">
        <v>3</v>
      </c>
      <c r="B49" s="207" t="str">
        <f>組合せ!B20</f>
        <v>FCヴァリエ都留</v>
      </c>
      <c r="C49" s="204"/>
      <c r="D49" s="85">
        <f>IF(J46="","",L45)</f>
        <v>2</v>
      </c>
      <c r="E49" s="85" t="s">
        <v>29</v>
      </c>
      <c r="F49" s="86">
        <f>IF(J46="","",J45)</f>
        <v>1</v>
      </c>
      <c r="G49" s="85">
        <f>IF(J48="","",L47)</f>
        <v>3</v>
      </c>
      <c r="H49" s="85" t="s">
        <v>28</v>
      </c>
      <c r="I49" s="86">
        <f>IF(J48="","",J47)</f>
        <v>0</v>
      </c>
      <c r="J49" s="186"/>
      <c r="K49" s="187"/>
      <c r="L49" s="188"/>
      <c r="M49" s="81">
        <v>8</v>
      </c>
      <c r="N49" s="82" t="s">
        <v>27</v>
      </c>
      <c r="O49" s="83">
        <v>1</v>
      </c>
      <c r="P49" s="82">
        <v>4</v>
      </c>
      <c r="Q49" s="82" t="s">
        <v>27</v>
      </c>
      <c r="R49" s="82">
        <v>0</v>
      </c>
      <c r="S49" s="183">
        <f>(COUNTIF(D50:R50,"○")*3)+(COUNTIF(D50:R50,"△")*1)</f>
        <v>12</v>
      </c>
      <c r="T49" s="183"/>
      <c r="U49" s="183"/>
      <c r="V49" s="183">
        <f>SUM(L45:L54)</f>
        <v>17</v>
      </c>
      <c r="W49" s="183"/>
      <c r="X49" s="183">
        <f>SUM(J45:J54)</f>
        <v>2</v>
      </c>
      <c r="Y49" s="183"/>
      <c r="Z49" s="193">
        <f>V49-X49</f>
        <v>15</v>
      </c>
      <c r="AA49" s="159">
        <f>RANK(AB49,AB45:AB54)</f>
        <v>1</v>
      </c>
      <c r="AB49" s="195">
        <f t="shared" ref="AB49" si="13">10000*S49+100*Z49+V49</f>
        <v>121517</v>
      </c>
    </row>
    <row r="50" spans="1:28" ht="17.100000000000001" customHeight="1">
      <c r="A50" s="200"/>
      <c r="B50" s="208"/>
      <c r="C50" s="206"/>
      <c r="D50" s="201" t="str">
        <f>IF(D49="","",IF(D49-F49&gt;0,"○",IF(D49-F49=0,"△","●")))</f>
        <v>○</v>
      </c>
      <c r="E50" s="201"/>
      <c r="F50" s="202"/>
      <c r="G50" s="201" t="str">
        <f>IF(G49="","",IF(G49-I49&gt;0,"○",IF(G49-I49=0,"△","●")))</f>
        <v>○</v>
      </c>
      <c r="H50" s="197"/>
      <c r="I50" s="198"/>
      <c r="J50" s="189"/>
      <c r="K50" s="190"/>
      <c r="L50" s="191"/>
      <c r="M50" s="184" t="str">
        <f>IF(M49="","",IF(M49-O49&gt;0,"○",IF(M49-O49=0,"△","●")))</f>
        <v>○</v>
      </c>
      <c r="N50" s="185"/>
      <c r="O50" s="192"/>
      <c r="P50" s="184" t="str">
        <f>IF(P49="","",IF(P49-R49&gt;0,"○",IF(P49-R49=0,"△","●")))</f>
        <v>○</v>
      </c>
      <c r="Q50" s="185"/>
      <c r="R50" s="192"/>
      <c r="S50" s="183"/>
      <c r="T50" s="183"/>
      <c r="U50" s="183"/>
      <c r="V50" s="183"/>
      <c r="W50" s="183"/>
      <c r="X50" s="183"/>
      <c r="Y50" s="183"/>
      <c r="Z50" s="194"/>
      <c r="AA50" s="159"/>
      <c r="AB50" s="195"/>
    </row>
    <row r="51" spans="1:28" ht="17.100000000000001" customHeight="1">
      <c r="A51" s="183">
        <v>4</v>
      </c>
      <c r="B51" s="134" t="str">
        <f>組合せ!B21</f>
        <v>FC．SABIO</v>
      </c>
      <c r="C51" s="135"/>
      <c r="D51" s="84">
        <f>IF(M46="","",O45)</f>
        <v>2</v>
      </c>
      <c r="E51" s="85" t="s">
        <v>27</v>
      </c>
      <c r="F51" s="86">
        <f>IF(M46="","",M45)</f>
        <v>1</v>
      </c>
      <c r="G51" s="85">
        <f>IF(M48="","",O47)</f>
        <v>0</v>
      </c>
      <c r="H51" s="85" t="s">
        <v>29</v>
      </c>
      <c r="I51" s="85">
        <f>IF(M48="","",M47)</f>
        <v>2</v>
      </c>
      <c r="J51" s="84">
        <f>IF(M50="","",O49)</f>
        <v>1</v>
      </c>
      <c r="K51" s="85" t="s">
        <v>29</v>
      </c>
      <c r="L51" s="86">
        <f>IF(M50="","",M49)</f>
        <v>8</v>
      </c>
      <c r="M51" s="186"/>
      <c r="N51" s="187"/>
      <c r="O51" s="188"/>
      <c r="P51" s="81">
        <v>1</v>
      </c>
      <c r="Q51" s="82" t="s">
        <v>27</v>
      </c>
      <c r="R51" s="83">
        <v>5</v>
      </c>
      <c r="S51" s="183">
        <f>(COUNTIF(D52:R52,"○")*3)+(COUNTIF(D52:R52,"△")*1)</f>
        <v>3</v>
      </c>
      <c r="T51" s="183"/>
      <c r="U51" s="183"/>
      <c r="V51" s="183">
        <f>SUM(O45:O54)</f>
        <v>4</v>
      </c>
      <c r="W51" s="183"/>
      <c r="X51" s="183">
        <f>SUM(M45:M54)</f>
        <v>16</v>
      </c>
      <c r="Y51" s="183"/>
      <c r="Z51" s="193">
        <f>V51-X51</f>
        <v>-12</v>
      </c>
      <c r="AA51" s="159">
        <f>RANK(AB51,AB45:AB54)</f>
        <v>4</v>
      </c>
      <c r="AB51" s="195">
        <f t="shared" ref="AB51" si="14">10000*S51+100*Z51+V51</f>
        <v>28804</v>
      </c>
    </row>
    <row r="52" spans="1:28" ht="17.100000000000001" customHeight="1">
      <c r="A52" s="183"/>
      <c r="B52" s="136"/>
      <c r="C52" s="137"/>
      <c r="D52" s="197" t="str">
        <f>IF(D51="","",IF(D51-F51&gt;0,"○",IF(D51-F51=0,"△","●")))</f>
        <v>○</v>
      </c>
      <c r="E52" s="197"/>
      <c r="F52" s="198"/>
      <c r="G52" s="197" t="str">
        <f>IF(G51="","",IF(G51-I51&gt;0,"○",IF(G51-I51=0,"△","●")))</f>
        <v>●</v>
      </c>
      <c r="H52" s="197"/>
      <c r="I52" s="198"/>
      <c r="J52" s="196" t="str">
        <f>IF(J51="","",IF(J51-L51&gt;0,"○",IF(J51-L51=0,"△","●")))</f>
        <v>●</v>
      </c>
      <c r="K52" s="197"/>
      <c r="L52" s="198"/>
      <c r="M52" s="189"/>
      <c r="N52" s="190"/>
      <c r="O52" s="191"/>
      <c r="P52" s="184" t="str">
        <f>IF(P51="","",IF(P51-R51&gt;0,"○",IF(P51-R51=0,"△","●")))</f>
        <v>●</v>
      </c>
      <c r="Q52" s="185"/>
      <c r="R52" s="185"/>
      <c r="S52" s="183"/>
      <c r="T52" s="183"/>
      <c r="U52" s="183"/>
      <c r="V52" s="183"/>
      <c r="W52" s="183"/>
      <c r="X52" s="183"/>
      <c r="Y52" s="183"/>
      <c r="Z52" s="194"/>
      <c r="AA52" s="159"/>
      <c r="AB52" s="195"/>
    </row>
    <row r="53" spans="1:28" ht="17.100000000000001" customHeight="1">
      <c r="A53" s="199">
        <v>5</v>
      </c>
      <c r="B53" s="178" t="str">
        <f>組合せ!B22</f>
        <v>VCひがしJr</v>
      </c>
      <c r="C53" s="135"/>
      <c r="D53" s="84">
        <f>IF(P46="","",R45)</f>
        <v>1</v>
      </c>
      <c r="E53" s="85" t="s">
        <v>27</v>
      </c>
      <c r="F53" s="86">
        <f>IF(P46="","",P45)</f>
        <v>0</v>
      </c>
      <c r="G53" s="85">
        <f>IF(P48="","",R47)</f>
        <v>0</v>
      </c>
      <c r="H53" s="85" t="s">
        <v>27</v>
      </c>
      <c r="I53" s="85">
        <f>IF(P48="","",P47)</f>
        <v>3</v>
      </c>
      <c r="J53" s="84">
        <f>IF(P50="","",R49)</f>
        <v>0</v>
      </c>
      <c r="K53" s="85" t="s">
        <v>27</v>
      </c>
      <c r="L53" s="86">
        <f>IF(P50="","",P49)</f>
        <v>4</v>
      </c>
      <c r="M53" s="85">
        <f>IF(P52="","",R51)</f>
        <v>5</v>
      </c>
      <c r="N53" s="85" t="s">
        <v>27</v>
      </c>
      <c r="O53" s="86">
        <f>IF(P52="","",P51)</f>
        <v>1</v>
      </c>
      <c r="P53" s="186"/>
      <c r="Q53" s="187"/>
      <c r="R53" s="188"/>
      <c r="S53" s="183">
        <f>(COUNTIF(D54:R54,"○")*3)+(COUNTIF(D54:R54,"△")*1)</f>
        <v>6</v>
      </c>
      <c r="T53" s="183"/>
      <c r="U53" s="183"/>
      <c r="V53" s="183">
        <f>SUM(R45:R54)</f>
        <v>6</v>
      </c>
      <c r="W53" s="183"/>
      <c r="X53" s="183">
        <f>SUM(P45:P54)</f>
        <v>8</v>
      </c>
      <c r="Y53" s="183"/>
      <c r="Z53" s="193">
        <f>V53-X53</f>
        <v>-2</v>
      </c>
      <c r="AA53" s="159">
        <f>RANK(AB53,AB45:AB54)</f>
        <v>3</v>
      </c>
      <c r="AB53" s="195">
        <f t="shared" ref="AB53" si="15">10000*S53+100*Z53+V53</f>
        <v>59806</v>
      </c>
    </row>
    <row r="54" spans="1:28" ht="17.100000000000001" customHeight="1">
      <c r="A54" s="200"/>
      <c r="B54" s="179"/>
      <c r="C54" s="137"/>
      <c r="D54" s="196" t="str">
        <f>IF(D53="","",IF(D53-F53&gt;0,"○",IF(D53-F53=0,"△","●")))</f>
        <v>○</v>
      </c>
      <c r="E54" s="197"/>
      <c r="F54" s="198"/>
      <c r="G54" s="196" t="str">
        <f>IF(G53="","",IF(G53-I53&gt;0,"○",IF(G53-I53=0,"△","●")))</f>
        <v>●</v>
      </c>
      <c r="H54" s="197"/>
      <c r="I54" s="198"/>
      <c r="J54" s="196" t="str">
        <f>IF(J53="","",IF(J53-L53&gt;0,"○",IF(J53-L53=0,"△","●")))</f>
        <v>●</v>
      </c>
      <c r="K54" s="197"/>
      <c r="L54" s="198"/>
      <c r="M54" s="196" t="str">
        <f>IF(M53="","",IF(M53-O53&gt;0,"○",IF(M53-O53=0,"△","●")))</f>
        <v>○</v>
      </c>
      <c r="N54" s="197"/>
      <c r="O54" s="198"/>
      <c r="P54" s="189"/>
      <c r="Q54" s="190"/>
      <c r="R54" s="191"/>
      <c r="S54" s="183"/>
      <c r="T54" s="183"/>
      <c r="U54" s="183"/>
      <c r="V54" s="183"/>
      <c r="W54" s="183"/>
      <c r="X54" s="183"/>
      <c r="Y54" s="183"/>
      <c r="Z54" s="194"/>
      <c r="AA54" s="159"/>
      <c r="AB54" s="195"/>
    </row>
    <row r="55" spans="1:28" ht="17.100000000000001" customHeight="1">
      <c r="A55" s="79"/>
      <c r="B55" s="79"/>
      <c r="C55" s="79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8"/>
      <c r="T55" s="88"/>
      <c r="U55" s="88"/>
      <c r="V55" s="88"/>
      <c r="W55" s="88"/>
      <c r="X55" s="88"/>
      <c r="Y55" s="88"/>
      <c r="Z55" s="89"/>
      <c r="AA55" s="8"/>
      <c r="AB55" s="8"/>
    </row>
    <row r="56" spans="1:28" ht="34.5" customHeight="1">
      <c r="A56" s="145" t="str">
        <f>組合せ!J3</f>
        <v>E</v>
      </c>
      <c r="B56" s="145"/>
      <c r="C56" s="182" t="s">
        <v>32</v>
      </c>
      <c r="D56" s="182"/>
      <c r="E56" s="182"/>
      <c r="F56" s="2"/>
      <c r="G56" s="146" t="str">
        <f>組合せ!L3</f>
        <v>小瀬補助競技場
南面【午前】
（国母ジョカーレ）</v>
      </c>
      <c r="H56" s="146"/>
      <c r="I56" s="146"/>
      <c r="J56" s="146"/>
      <c r="K56" s="146"/>
      <c r="L56" s="146"/>
      <c r="M56" s="146"/>
      <c r="N56" s="146"/>
      <c r="O56" s="146"/>
      <c r="P56" s="146" t="str">
        <f>組合せ!M3</f>
        <v>9月15日（土）
小瀬補助競技場
（国母ジョカーレ）</v>
      </c>
      <c r="Q56" s="146"/>
      <c r="R56" s="146"/>
      <c r="S56" s="146"/>
      <c r="T56" s="146"/>
      <c r="U56" s="146"/>
      <c r="V56" s="146"/>
      <c r="W56" s="146"/>
      <c r="X56" s="78"/>
      <c r="Y56" s="78"/>
      <c r="Z56" s="78"/>
      <c r="AA56" s="78"/>
      <c r="AB56" s="79"/>
    </row>
    <row r="57" spans="1:28" ht="17.100000000000001" customHeight="1">
      <c r="A57" s="6"/>
      <c r="B57" s="147" t="str">
        <f>A56</f>
        <v>E</v>
      </c>
      <c r="C57" s="148"/>
      <c r="D57" s="151" t="str">
        <f>B59</f>
        <v>浅川ジュニア</v>
      </c>
      <c r="E57" s="152"/>
      <c r="F57" s="153"/>
      <c r="G57" s="151" t="str">
        <f>B61</f>
        <v>FCレックス</v>
      </c>
      <c r="H57" s="152"/>
      <c r="I57" s="153"/>
      <c r="J57" s="151" t="str">
        <f>B63</f>
        <v>JAAシエロ</v>
      </c>
      <c r="K57" s="152"/>
      <c r="L57" s="153"/>
      <c r="M57" s="151" t="str">
        <f>B65</f>
        <v>FCジョカーレ</v>
      </c>
      <c r="N57" s="152"/>
      <c r="O57" s="153"/>
      <c r="P57" s="151" t="str">
        <f>B67</f>
        <v>国母SS</v>
      </c>
      <c r="Q57" s="152"/>
      <c r="R57" s="152"/>
      <c r="S57" s="164" t="s">
        <v>20</v>
      </c>
      <c r="T57" s="164"/>
      <c r="U57" s="164"/>
      <c r="V57" s="183" t="s">
        <v>21</v>
      </c>
      <c r="W57" s="183"/>
      <c r="X57" s="183" t="s">
        <v>22</v>
      </c>
      <c r="Y57" s="183"/>
      <c r="Z57" s="7" t="s">
        <v>23</v>
      </c>
      <c r="AA57" s="159" t="s">
        <v>24</v>
      </c>
      <c r="AB57" s="8"/>
    </row>
    <row r="58" spans="1:28" ht="17.100000000000001" customHeight="1">
      <c r="A58" s="9"/>
      <c r="B58" s="149"/>
      <c r="C58" s="150"/>
      <c r="D58" s="154"/>
      <c r="E58" s="155"/>
      <c r="F58" s="156"/>
      <c r="G58" s="154"/>
      <c r="H58" s="155"/>
      <c r="I58" s="156"/>
      <c r="J58" s="154"/>
      <c r="K58" s="155"/>
      <c r="L58" s="156"/>
      <c r="M58" s="154"/>
      <c r="N58" s="155"/>
      <c r="O58" s="156"/>
      <c r="P58" s="154"/>
      <c r="Q58" s="155"/>
      <c r="R58" s="155"/>
      <c r="S58" s="164"/>
      <c r="T58" s="164"/>
      <c r="U58" s="164"/>
      <c r="V58" s="183"/>
      <c r="W58" s="183"/>
      <c r="X58" s="183"/>
      <c r="Y58" s="183"/>
      <c r="Z58" s="10" t="s">
        <v>25</v>
      </c>
      <c r="AA58" s="159"/>
      <c r="AB58" s="8"/>
    </row>
    <row r="59" spans="1:28" ht="17.100000000000001" customHeight="1">
      <c r="A59" s="199">
        <v>1</v>
      </c>
      <c r="B59" s="134" t="str">
        <f>組合せ!I3</f>
        <v>浅川ジュニア</v>
      </c>
      <c r="C59" s="135"/>
      <c r="D59" s="186"/>
      <c r="E59" s="187"/>
      <c r="F59" s="188"/>
      <c r="G59" s="81">
        <v>4</v>
      </c>
      <c r="H59" s="82" t="s">
        <v>26</v>
      </c>
      <c r="I59" s="82">
        <v>0</v>
      </c>
      <c r="J59" s="81"/>
      <c r="K59" s="82" t="s">
        <v>27</v>
      </c>
      <c r="L59" s="83"/>
      <c r="M59" s="82"/>
      <c r="N59" s="82" t="s">
        <v>28</v>
      </c>
      <c r="O59" s="82"/>
      <c r="P59" s="81">
        <v>8</v>
      </c>
      <c r="Q59" s="82" t="s">
        <v>28</v>
      </c>
      <c r="R59" s="83">
        <v>2</v>
      </c>
      <c r="S59" s="183">
        <f>(COUNTIF(D60:R60,"○")*3)+(COUNTIF(D60:R60,"△")*1)</f>
        <v>6</v>
      </c>
      <c r="T59" s="183"/>
      <c r="U59" s="183"/>
      <c r="V59" s="183">
        <f>SUM(F59:F68)</f>
        <v>12</v>
      </c>
      <c r="W59" s="183"/>
      <c r="X59" s="183">
        <f>SUM(D59:D68)</f>
        <v>2</v>
      </c>
      <c r="Y59" s="183"/>
      <c r="Z59" s="193">
        <f>V59-X59</f>
        <v>10</v>
      </c>
      <c r="AA59" s="159">
        <f>RANK(AB59,AB59:AB68)</f>
        <v>1</v>
      </c>
      <c r="AB59" s="195">
        <f>10000*S59+100*Z59+V59</f>
        <v>61012</v>
      </c>
    </row>
    <row r="60" spans="1:28" ht="17.100000000000001" customHeight="1">
      <c r="A60" s="200"/>
      <c r="B60" s="136"/>
      <c r="C60" s="137"/>
      <c r="D60" s="189"/>
      <c r="E60" s="190"/>
      <c r="F60" s="191"/>
      <c r="G60" s="184" t="str">
        <f>IF(G59="","",IF(G59-I59&gt;0,"○",IF(G59-I59=0,"△","●")))</f>
        <v>○</v>
      </c>
      <c r="H60" s="185"/>
      <c r="I60" s="192"/>
      <c r="J60" s="184" t="str">
        <f>IF(J59="","",IF(J59-L59&gt;0,"○",IF(J59-L59=0,"△","●")))</f>
        <v/>
      </c>
      <c r="K60" s="185"/>
      <c r="L60" s="192"/>
      <c r="M60" s="184" t="str">
        <f>IF(M59="","",IF(M59-O59&gt;0,"○",IF(M59-O59=0,"△","●")))</f>
        <v/>
      </c>
      <c r="N60" s="185"/>
      <c r="O60" s="192"/>
      <c r="P60" s="184" t="str">
        <f>IF(P59="","",IF(P59-R59&gt;0,"○",IF(P59-R59=0,"△","●")))</f>
        <v>○</v>
      </c>
      <c r="Q60" s="185"/>
      <c r="R60" s="185"/>
      <c r="S60" s="183"/>
      <c r="T60" s="183"/>
      <c r="U60" s="183"/>
      <c r="V60" s="183"/>
      <c r="W60" s="183"/>
      <c r="X60" s="183"/>
      <c r="Y60" s="183"/>
      <c r="Z60" s="194"/>
      <c r="AA60" s="159"/>
      <c r="AB60" s="195"/>
    </row>
    <row r="61" spans="1:28" ht="17.100000000000001" customHeight="1">
      <c r="A61" s="183">
        <v>2</v>
      </c>
      <c r="B61" s="134" t="str">
        <f>組合せ!I4</f>
        <v>FCレックス</v>
      </c>
      <c r="C61" s="135"/>
      <c r="D61" s="84">
        <f>IF(G60="","",I59)</f>
        <v>0</v>
      </c>
      <c r="E61" s="85" t="s">
        <v>28</v>
      </c>
      <c r="F61" s="86">
        <f>IF(G60="","",G59)</f>
        <v>4</v>
      </c>
      <c r="G61" s="186"/>
      <c r="H61" s="187"/>
      <c r="I61" s="188"/>
      <c r="J61" s="81"/>
      <c r="K61" s="82" t="s">
        <v>27</v>
      </c>
      <c r="L61" s="83"/>
      <c r="M61" s="82">
        <v>1</v>
      </c>
      <c r="N61" s="82" t="s">
        <v>27</v>
      </c>
      <c r="O61" s="82">
        <v>3</v>
      </c>
      <c r="P61" s="81"/>
      <c r="Q61" s="82" t="s">
        <v>27</v>
      </c>
      <c r="R61" s="83"/>
      <c r="S61" s="183">
        <f>(COUNTIF(D62:R62,"○")*3)+(COUNTIF(D62:R62,"△")*1)</f>
        <v>0</v>
      </c>
      <c r="T61" s="183"/>
      <c r="U61" s="183"/>
      <c r="V61" s="183">
        <f>SUM(I59:I68)</f>
        <v>1</v>
      </c>
      <c r="W61" s="183"/>
      <c r="X61" s="183">
        <f>SUM(G59:G68)</f>
        <v>7</v>
      </c>
      <c r="Y61" s="183"/>
      <c r="Z61" s="193">
        <f>V61-X61</f>
        <v>-6</v>
      </c>
      <c r="AA61" s="159">
        <f>RANK(AB61,AB59:AB68)</f>
        <v>5</v>
      </c>
      <c r="AB61" s="195">
        <f t="shared" ref="AB61" si="16">10000*S61+100*Z61+V61</f>
        <v>-599</v>
      </c>
    </row>
    <row r="62" spans="1:28" ht="17.100000000000001" customHeight="1">
      <c r="A62" s="183"/>
      <c r="B62" s="136"/>
      <c r="C62" s="137"/>
      <c r="D62" s="196" t="str">
        <f>IF(D61="","",IF(D61-F61&gt;0,"○",IF(D61-F61=0,"△","●")))</f>
        <v>●</v>
      </c>
      <c r="E62" s="197"/>
      <c r="F62" s="198"/>
      <c r="G62" s="189"/>
      <c r="H62" s="190"/>
      <c r="I62" s="191"/>
      <c r="J62" s="184" t="str">
        <f>IF(J61="","",IF(J61-L61&gt;0,"○",IF(J61-L61=0,"△","●")))</f>
        <v/>
      </c>
      <c r="K62" s="185"/>
      <c r="L62" s="192"/>
      <c r="M62" s="184" t="str">
        <f>IF(M61="","",IF(M61-O61&gt;0,"○",IF(M61-O61=0,"△","●")))</f>
        <v>●</v>
      </c>
      <c r="N62" s="185"/>
      <c r="O62" s="192"/>
      <c r="P62" s="184" t="str">
        <f>IF(P61="","",IF(P61-R61&gt;0,"○",IF(P61-R61=0,"△","●")))</f>
        <v/>
      </c>
      <c r="Q62" s="185"/>
      <c r="R62" s="185"/>
      <c r="S62" s="183"/>
      <c r="T62" s="183"/>
      <c r="U62" s="183"/>
      <c r="V62" s="183"/>
      <c r="W62" s="183"/>
      <c r="X62" s="183"/>
      <c r="Y62" s="183"/>
      <c r="Z62" s="194"/>
      <c r="AA62" s="159"/>
      <c r="AB62" s="195"/>
    </row>
    <row r="63" spans="1:28" ht="17.100000000000001" customHeight="1">
      <c r="A63" s="199">
        <v>3</v>
      </c>
      <c r="B63" s="134" t="str">
        <f>組合せ!I5</f>
        <v>JAAシエロ</v>
      </c>
      <c r="C63" s="135"/>
      <c r="D63" s="85" t="str">
        <f>IF(J60="","",L59)</f>
        <v/>
      </c>
      <c r="E63" s="85" t="s">
        <v>29</v>
      </c>
      <c r="F63" s="86" t="str">
        <f>IF(J60="","",J59)</f>
        <v/>
      </c>
      <c r="G63" s="85" t="str">
        <f>IF(J62="","",L61)</f>
        <v/>
      </c>
      <c r="H63" s="85" t="s">
        <v>28</v>
      </c>
      <c r="I63" s="86" t="str">
        <f>IF(J62="","",J61)</f>
        <v/>
      </c>
      <c r="J63" s="186"/>
      <c r="K63" s="187"/>
      <c r="L63" s="188"/>
      <c r="M63" s="81">
        <v>2</v>
      </c>
      <c r="N63" s="82" t="s">
        <v>27</v>
      </c>
      <c r="O63" s="83">
        <v>4</v>
      </c>
      <c r="P63" s="82">
        <v>4</v>
      </c>
      <c r="Q63" s="82" t="s">
        <v>27</v>
      </c>
      <c r="R63" s="82">
        <v>4</v>
      </c>
      <c r="S63" s="183">
        <f>(COUNTIF(D64:R64,"○")*3)+(COUNTIF(D64:R64,"△")*1)</f>
        <v>1</v>
      </c>
      <c r="T63" s="183"/>
      <c r="U63" s="183"/>
      <c r="V63" s="183">
        <f>SUM(L59:L68)</f>
        <v>6</v>
      </c>
      <c r="W63" s="183"/>
      <c r="X63" s="183">
        <f>SUM(J59:J68)</f>
        <v>8</v>
      </c>
      <c r="Y63" s="183"/>
      <c r="Z63" s="193">
        <f>V63-X63</f>
        <v>-2</v>
      </c>
      <c r="AA63" s="159">
        <f>RANK(AB63,AB59:AB68)</f>
        <v>3</v>
      </c>
      <c r="AB63" s="195">
        <f t="shared" ref="AB63" si="17">10000*S63+100*Z63+V63</f>
        <v>9806</v>
      </c>
    </row>
    <row r="64" spans="1:28" ht="17.100000000000001" customHeight="1">
      <c r="A64" s="200"/>
      <c r="B64" s="136"/>
      <c r="C64" s="137"/>
      <c r="D64" s="201" t="str">
        <f>IF(D63="","",IF(D63-F63&gt;0,"○",IF(D63-F63=0,"△","●")))</f>
        <v/>
      </c>
      <c r="E64" s="201"/>
      <c r="F64" s="202"/>
      <c r="G64" s="201" t="str">
        <f>IF(G63="","",IF(G63-I63&gt;0,"○",IF(G63-I63=0,"△","●")))</f>
        <v/>
      </c>
      <c r="H64" s="197"/>
      <c r="I64" s="198"/>
      <c r="J64" s="189"/>
      <c r="K64" s="190"/>
      <c r="L64" s="191"/>
      <c r="M64" s="184" t="str">
        <f>IF(M63="","",IF(M63-O63&gt;0,"○",IF(M63-O63=0,"△","●")))</f>
        <v>●</v>
      </c>
      <c r="N64" s="185"/>
      <c r="O64" s="192"/>
      <c r="P64" s="184" t="str">
        <f>IF(P63="","",IF(P63-R63&gt;0,"○",IF(P63-R63=0,"△","●")))</f>
        <v>△</v>
      </c>
      <c r="Q64" s="185"/>
      <c r="R64" s="192"/>
      <c r="S64" s="183"/>
      <c r="T64" s="183"/>
      <c r="U64" s="183"/>
      <c r="V64" s="183"/>
      <c r="W64" s="183"/>
      <c r="X64" s="183"/>
      <c r="Y64" s="183"/>
      <c r="Z64" s="194"/>
      <c r="AA64" s="159"/>
      <c r="AB64" s="195"/>
    </row>
    <row r="65" spans="1:28" ht="17.100000000000001" customHeight="1">
      <c r="A65" s="183">
        <v>4</v>
      </c>
      <c r="B65" s="134" t="str">
        <f>組合せ!I6</f>
        <v>FCジョカーレ</v>
      </c>
      <c r="C65" s="135"/>
      <c r="D65" s="84" t="str">
        <f>IF(M60="","",O59)</f>
        <v/>
      </c>
      <c r="E65" s="85" t="s">
        <v>27</v>
      </c>
      <c r="F65" s="86" t="str">
        <f>IF(M60="","",M59)</f>
        <v/>
      </c>
      <c r="G65" s="85">
        <f>IF(M62="","",O61)</f>
        <v>3</v>
      </c>
      <c r="H65" s="85" t="s">
        <v>29</v>
      </c>
      <c r="I65" s="85">
        <f>IF(M62="","",M61)</f>
        <v>1</v>
      </c>
      <c r="J65" s="84">
        <f>IF(M64="","",O63)</f>
        <v>4</v>
      </c>
      <c r="K65" s="85" t="s">
        <v>29</v>
      </c>
      <c r="L65" s="86">
        <f>IF(M64="","",M63)</f>
        <v>2</v>
      </c>
      <c r="M65" s="186"/>
      <c r="N65" s="187"/>
      <c r="O65" s="188"/>
      <c r="P65" s="81"/>
      <c r="Q65" s="82" t="s">
        <v>27</v>
      </c>
      <c r="R65" s="83"/>
      <c r="S65" s="183">
        <f>(COUNTIF(D66:R66,"○")*3)+(COUNTIF(D66:R66,"△")*1)</f>
        <v>6</v>
      </c>
      <c r="T65" s="183"/>
      <c r="U65" s="183"/>
      <c r="V65" s="183">
        <f>SUM(O59:O68)</f>
        <v>7</v>
      </c>
      <c r="W65" s="183"/>
      <c r="X65" s="183">
        <f>SUM(M59:M68)</f>
        <v>3</v>
      </c>
      <c r="Y65" s="183"/>
      <c r="Z65" s="193">
        <f>V65-X65</f>
        <v>4</v>
      </c>
      <c r="AA65" s="159">
        <f>RANK(AB65,AB59:AB68)</f>
        <v>2</v>
      </c>
      <c r="AB65" s="195">
        <f t="shared" ref="AB65" si="18">10000*S65+100*Z65+V65</f>
        <v>60407</v>
      </c>
    </row>
    <row r="66" spans="1:28" ht="17.100000000000001" customHeight="1">
      <c r="A66" s="183"/>
      <c r="B66" s="136"/>
      <c r="C66" s="137"/>
      <c r="D66" s="197" t="str">
        <f>IF(D65="","",IF(D65-F65&gt;0,"○",IF(D65-F65=0,"△","●")))</f>
        <v/>
      </c>
      <c r="E66" s="197"/>
      <c r="F66" s="198"/>
      <c r="G66" s="197" t="str">
        <f>IF(G65="","",IF(G65-I65&gt;0,"○",IF(G65-I65=0,"△","●")))</f>
        <v>○</v>
      </c>
      <c r="H66" s="197"/>
      <c r="I66" s="198"/>
      <c r="J66" s="196" t="str">
        <f>IF(J65="","",IF(J65-L65&gt;0,"○",IF(J65-L65=0,"△","●")))</f>
        <v>○</v>
      </c>
      <c r="K66" s="197"/>
      <c r="L66" s="198"/>
      <c r="M66" s="189"/>
      <c r="N66" s="190"/>
      <c r="O66" s="191"/>
      <c r="P66" s="184" t="str">
        <f>IF(P65="","",IF(P65-R65&gt;0,"○",IF(P65-R65=0,"△","●")))</f>
        <v/>
      </c>
      <c r="Q66" s="185"/>
      <c r="R66" s="185"/>
      <c r="S66" s="183"/>
      <c r="T66" s="183"/>
      <c r="U66" s="183"/>
      <c r="V66" s="183"/>
      <c r="W66" s="183"/>
      <c r="X66" s="183"/>
      <c r="Y66" s="183"/>
      <c r="Z66" s="194"/>
      <c r="AA66" s="159"/>
      <c r="AB66" s="195"/>
    </row>
    <row r="67" spans="1:28" ht="17.100000000000001" customHeight="1">
      <c r="A67" s="199">
        <v>5</v>
      </c>
      <c r="B67" s="134" t="str">
        <f>組合せ!I7</f>
        <v>国母SS</v>
      </c>
      <c r="C67" s="135"/>
      <c r="D67" s="84">
        <f>IF(P60="","",R59)</f>
        <v>2</v>
      </c>
      <c r="E67" s="85" t="s">
        <v>27</v>
      </c>
      <c r="F67" s="86">
        <f>IF(P60="","",P59)</f>
        <v>8</v>
      </c>
      <c r="G67" s="85" t="str">
        <f>IF(P62="","",R61)</f>
        <v/>
      </c>
      <c r="H67" s="85" t="s">
        <v>27</v>
      </c>
      <c r="I67" s="85" t="str">
        <f>IF(P62="","",P61)</f>
        <v/>
      </c>
      <c r="J67" s="84">
        <f>IF(P64="","",R63)</f>
        <v>4</v>
      </c>
      <c r="K67" s="85" t="s">
        <v>27</v>
      </c>
      <c r="L67" s="86">
        <f>IF(P64="","",P63)</f>
        <v>4</v>
      </c>
      <c r="M67" s="85" t="str">
        <f>IF(P66="","",R65)</f>
        <v/>
      </c>
      <c r="N67" s="85" t="s">
        <v>27</v>
      </c>
      <c r="O67" s="86" t="str">
        <f>IF(P66="","",P65)</f>
        <v/>
      </c>
      <c r="P67" s="186"/>
      <c r="Q67" s="187"/>
      <c r="R67" s="188"/>
      <c r="S67" s="183">
        <f>(COUNTIF(D68:R68,"○")*3)+(COUNTIF(D68:R68,"△")*1)</f>
        <v>1</v>
      </c>
      <c r="T67" s="183"/>
      <c r="U67" s="183"/>
      <c r="V67" s="183">
        <f>SUM(R59:R68)</f>
        <v>6</v>
      </c>
      <c r="W67" s="183"/>
      <c r="X67" s="183">
        <f>SUM(P59:P68)</f>
        <v>12</v>
      </c>
      <c r="Y67" s="183"/>
      <c r="Z67" s="193">
        <f>V67-X67</f>
        <v>-6</v>
      </c>
      <c r="AA67" s="159">
        <f>RANK(AB67,AB59:AB68)</f>
        <v>4</v>
      </c>
      <c r="AB67" s="195">
        <f t="shared" ref="AB67" si="19">10000*S67+100*Z67+V67</f>
        <v>9406</v>
      </c>
    </row>
    <row r="68" spans="1:28" ht="17.100000000000001" customHeight="1">
      <c r="A68" s="200"/>
      <c r="B68" s="136"/>
      <c r="C68" s="137"/>
      <c r="D68" s="196" t="str">
        <f>IF(D67="","",IF(D67-F67&gt;0,"○",IF(D67-F67=0,"△","●")))</f>
        <v>●</v>
      </c>
      <c r="E68" s="197"/>
      <c r="F68" s="198"/>
      <c r="G68" s="196" t="str">
        <f>IF(G67="","",IF(G67-I67&gt;0,"○",IF(G67-I67=0,"△","●")))</f>
        <v/>
      </c>
      <c r="H68" s="197"/>
      <c r="I68" s="198"/>
      <c r="J68" s="196" t="str">
        <f>IF(J67="","",IF(J67-L67&gt;0,"○",IF(J67-L67=0,"△","●")))</f>
        <v>△</v>
      </c>
      <c r="K68" s="197"/>
      <c r="L68" s="198"/>
      <c r="M68" s="196" t="str">
        <f>IF(M67="","",IF(M67-O67&gt;0,"○",IF(M67-O67=0,"△","●")))</f>
        <v/>
      </c>
      <c r="N68" s="197"/>
      <c r="O68" s="198"/>
      <c r="P68" s="189"/>
      <c r="Q68" s="190"/>
      <c r="R68" s="191"/>
      <c r="S68" s="183"/>
      <c r="T68" s="183"/>
      <c r="U68" s="183"/>
      <c r="V68" s="183"/>
      <c r="W68" s="183"/>
      <c r="X68" s="183"/>
      <c r="Y68" s="183"/>
      <c r="Z68" s="194"/>
      <c r="AA68" s="159"/>
      <c r="AB68" s="195"/>
    </row>
    <row r="69" spans="1:28" ht="14.25">
      <c r="A69" s="79"/>
      <c r="B69" s="90"/>
      <c r="C69" s="91"/>
      <c r="D69" s="35"/>
      <c r="E69" s="35"/>
      <c r="F69" s="35"/>
      <c r="G69" s="35"/>
      <c r="H69" s="35"/>
      <c r="I69" s="92"/>
      <c r="J69" s="92"/>
      <c r="K69" s="93"/>
      <c r="L69" s="79"/>
      <c r="M69" s="94"/>
      <c r="N69" s="79"/>
      <c r="O69" s="90"/>
      <c r="P69" s="38"/>
      <c r="Q69" s="95"/>
      <c r="R69" s="40"/>
      <c r="S69" s="40"/>
      <c r="T69" s="21"/>
      <c r="U69" s="21"/>
      <c r="V69" s="21"/>
      <c r="W69" s="21"/>
      <c r="X69" s="21"/>
      <c r="Y69" s="21"/>
      <c r="Z69" s="21"/>
      <c r="AA69" s="79"/>
    </row>
    <row r="70" spans="1:28" ht="34.5" customHeight="1">
      <c r="A70" s="145" t="str">
        <f>組合せ!J8</f>
        <v>F</v>
      </c>
      <c r="B70" s="145"/>
      <c r="C70" s="146" t="s">
        <v>32</v>
      </c>
      <c r="D70" s="146"/>
      <c r="E70" s="146"/>
      <c r="F70" s="146"/>
      <c r="G70" s="146" t="str">
        <f>組合せ!L8</f>
        <v>小瀬補助競技場
南面【午後】
（山城SSS）</v>
      </c>
      <c r="H70" s="146"/>
      <c r="I70" s="146"/>
      <c r="J70" s="146"/>
      <c r="K70" s="146"/>
      <c r="L70" s="146"/>
      <c r="M70" s="146"/>
      <c r="N70" s="146"/>
      <c r="O70" s="146"/>
      <c r="P70" s="146" t="str">
        <f>組合せ!M8</f>
        <v>9月9日（日）
玉諸公園
（玉諸レッド）</v>
      </c>
      <c r="Q70" s="146"/>
      <c r="R70" s="146"/>
      <c r="S70" s="146"/>
      <c r="T70" s="146"/>
      <c r="U70" s="146"/>
      <c r="V70" s="146"/>
      <c r="W70" s="146"/>
      <c r="X70" s="78"/>
      <c r="Y70" s="78"/>
      <c r="Z70" s="78"/>
      <c r="AA70" s="78"/>
      <c r="AB70" s="79"/>
    </row>
    <row r="71" spans="1:28" ht="17.100000000000001" customHeight="1">
      <c r="A71" s="6"/>
      <c r="B71" s="147" t="str">
        <f>A70</f>
        <v>F</v>
      </c>
      <c r="C71" s="148"/>
      <c r="D71" s="151" t="str">
        <f>B73</f>
        <v>山梨SSS</v>
      </c>
      <c r="E71" s="152"/>
      <c r="F71" s="153"/>
      <c r="G71" s="151" t="str">
        <f>B75</f>
        <v>竜北SSS</v>
      </c>
      <c r="H71" s="152"/>
      <c r="I71" s="153"/>
      <c r="J71" s="151" t="str">
        <f>B77</f>
        <v>玉諸レッド</v>
      </c>
      <c r="K71" s="152"/>
      <c r="L71" s="153"/>
      <c r="M71" s="151" t="str">
        <f>B79</f>
        <v>山城SSS</v>
      </c>
      <c r="N71" s="152"/>
      <c r="O71" s="153"/>
      <c r="P71" s="151" t="str">
        <f>B81</f>
        <v>都留VMC</v>
      </c>
      <c r="Q71" s="152"/>
      <c r="R71" s="152"/>
      <c r="S71" s="164" t="s">
        <v>20</v>
      </c>
      <c r="T71" s="164"/>
      <c r="U71" s="164"/>
      <c r="V71" s="183" t="s">
        <v>21</v>
      </c>
      <c r="W71" s="183"/>
      <c r="X71" s="183" t="s">
        <v>22</v>
      </c>
      <c r="Y71" s="183"/>
      <c r="Z71" s="7" t="s">
        <v>23</v>
      </c>
      <c r="AA71" s="159" t="s">
        <v>24</v>
      </c>
      <c r="AB71" s="8"/>
    </row>
    <row r="72" spans="1:28" ht="17.100000000000001" customHeight="1">
      <c r="A72" s="9"/>
      <c r="B72" s="149"/>
      <c r="C72" s="150"/>
      <c r="D72" s="154"/>
      <c r="E72" s="155"/>
      <c r="F72" s="156"/>
      <c r="G72" s="154"/>
      <c r="H72" s="155"/>
      <c r="I72" s="156"/>
      <c r="J72" s="154"/>
      <c r="K72" s="155"/>
      <c r="L72" s="156"/>
      <c r="M72" s="154"/>
      <c r="N72" s="155"/>
      <c r="O72" s="156"/>
      <c r="P72" s="154"/>
      <c r="Q72" s="155"/>
      <c r="R72" s="155"/>
      <c r="S72" s="164"/>
      <c r="T72" s="164"/>
      <c r="U72" s="164"/>
      <c r="V72" s="183"/>
      <c r="W72" s="183"/>
      <c r="X72" s="183"/>
      <c r="Y72" s="183"/>
      <c r="Z72" s="10" t="s">
        <v>25</v>
      </c>
      <c r="AA72" s="159"/>
      <c r="AB72" s="8"/>
    </row>
    <row r="73" spans="1:28" ht="17.100000000000001" customHeight="1">
      <c r="A73" s="199">
        <v>1</v>
      </c>
      <c r="B73" s="207" t="str">
        <f>組合せ!I8</f>
        <v>山梨SSS</v>
      </c>
      <c r="C73" s="204"/>
      <c r="D73" s="186"/>
      <c r="E73" s="187"/>
      <c r="F73" s="188"/>
      <c r="G73" s="81">
        <v>5</v>
      </c>
      <c r="H73" s="82" t="s">
        <v>26</v>
      </c>
      <c r="I73" s="82">
        <v>0</v>
      </c>
      <c r="J73" s="81">
        <v>4</v>
      </c>
      <c r="K73" s="82" t="s">
        <v>27</v>
      </c>
      <c r="L73" s="83">
        <v>0</v>
      </c>
      <c r="M73" s="82">
        <v>3</v>
      </c>
      <c r="N73" s="82" t="s">
        <v>28</v>
      </c>
      <c r="O73" s="82">
        <v>0</v>
      </c>
      <c r="P73" s="81">
        <v>7</v>
      </c>
      <c r="Q73" s="82" t="s">
        <v>28</v>
      </c>
      <c r="R73" s="83">
        <v>0</v>
      </c>
      <c r="S73" s="183">
        <f>(COUNTIF(D74:R74,"○")*3)+(COUNTIF(D74:R74,"△")*1)</f>
        <v>12</v>
      </c>
      <c r="T73" s="183"/>
      <c r="U73" s="183"/>
      <c r="V73" s="183">
        <f>SUM(F73:F82)</f>
        <v>19</v>
      </c>
      <c r="W73" s="183"/>
      <c r="X73" s="183">
        <f>SUM(D73:D82)</f>
        <v>0</v>
      </c>
      <c r="Y73" s="183"/>
      <c r="Z73" s="193">
        <f>V73-X73</f>
        <v>19</v>
      </c>
      <c r="AA73" s="159">
        <f>RANK(AB73,AB73:AB82)</f>
        <v>1</v>
      </c>
      <c r="AB73" s="195">
        <f>10000*S73+100*Z73+V73</f>
        <v>121919</v>
      </c>
    </row>
    <row r="74" spans="1:28" ht="17.100000000000001" customHeight="1">
      <c r="A74" s="200"/>
      <c r="B74" s="208"/>
      <c r="C74" s="206"/>
      <c r="D74" s="189"/>
      <c r="E74" s="190"/>
      <c r="F74" s="191"/>
      <c r="G74" s="184" t="str">
        <f>IF(G73="","",IF(G73-I73&gt;0,"○",IF(G73-I73=0,"△","●")))</f>
        <v>○</v>
      </c>
      <c r="H74" s="185"/>
      <c r="I74" s="192"/>
      <c r="J74" s="184" t="str">
        <f>IF(J73="","",IF(J73-L73&gt;0,"○",IF(J73-L73=0,"△","●")))</f>
        <v>○</v>
      </c>
      <c r="K74" s="185"/>
      <c r="L74" s="192"/>
      <c r="M74" s="184" t="str">
        <f>IF(M73="","",IF(M73-O73&gt;0,"○",IF(M73-O73=0,"△","●")))</f>
        <v>○</v>
      </c>
      <c r="N74" s="185"/>
      <c r="O74" s="192"/>
      <c r="P74" s="184" t="str">
        <f>IF(P73="","",IF(P73-R73&gt;0,"○",IF(P73-R73=0,"△","●")))</f>
        <v>○</v>
      </c>
      <c r="Q74" s="185"/>
      <c r="R74" s="185"/>
      <c r="S74" s="183"/>
      <c r="T74" s="183"/>
      <c r="U74" s="183"/>
      <c r="V74" s="183"/>
      <c r="W74" s="183"/>
      <c r="X74" s="183"/>
      <c r="Y74" s="183"/>
      <c r="Z74" s="194"/>
      <c r="AA74" s="159"/>
      <c r="AB74" s="195"/>
    </row>
    <row r="75" spans="1:28" ht="17.100000000000001" customHeight="1">
      <c r="A75" s="183">
        <v>2</v>
      </c>
      <c r="B75" s="174" t="str">
        <f>組合せ!I9</f>
        <v>竜北SSS</v>
      </c>
      <c r="C75" s="175"/>
      <c r="D75" s="84">
        <f>IF(G74="","",I73)</f>
        <v>0</v>
      </c>
      <c r="E75" s="85" t="s">
        <v>28</v>
      </c>
      <c r="F75" s="86">
        <f>IF(G74="","",G73)</f>
        <v>5</v>
      </c>
      <c r="G75" s="186"/>
      <c r="H75" s="187"/>
      <c r="I75" s="188"/>
      <c r="J75" s="81">
        <v>1</v>
      </c>
      <c r="K75" s="82" t="s">
        <v>27</v>
      </c>
      <c r="L75" s="83">
        <v>5</v>
      </c>
      <c r="M75" s="82">
        <v>1</v>
      </c>
      <c r="N75" s="82" t="s">
        <v>27</v>
      </c>
      <c r="O75" s="82">
        <v>4</v>
      </c>
      <c r="P75" s="81">
        <v>2</v>
      </c>
      <c r="Q75" s="82" t="s">
        <v>27</v>
      </c>
      <c r="R75" s="83">
        <v>1</v>
      </c>
      <c r="S75" s="183">
        <f>(COUNTIF(D76:R76,"○")*3)+(COUNTIF(D76:R76,"△")*1)</f>
        <v>3</v>
      </c>
      <c r="T75" s="183"/>
      <c r="U75" s="183"/>
      <c r="V75" s="183">
        <f>SUM(I73:I82)</f>
        <v>4</v>
      </c>
      <c r="W75" s="183"/>
      <c r="X75" s="183">
        <f>SUM(G73:G82)</f>
        <v>15</v>
      </c>
      <c r="Y75" s="183"/>
      <c r="Z75" s="193">
        <f>V75-X75</f>
        <v>-11</v>
      </c>
      <c r="AA75" s="159">
        <f>RANK(AB75,AB73:AB82)</f>
        <v>4</v>
      </c>
      <c r="AB75" s="195">
        <f t="shared" ref="AB75" si="20">10000*S75+100*Z75+V75</f>
        <v>28904</v>
      </c>
    </row>
    <row r="76" spans="1:28" ht="17.100000000000001" customHeight="1">
      <c r="A76" s="183"/>
      <c r="B76" s="176"/>
      <c r="C76" s="177"/>
      <c r="D76" s="196" t="str">
        <f>IF(D75="","",IF(D75-F75&gt;0,"○",IF(D75-F75=0,"△","●")))</f>
        <v>●</v>
      </c>
      <c r="E76" s="197"/>
      <c r="F76" s="198"/>
      <c r="G76" s="189"/>
      <c r="H76" s="190"/>
      <c r="I76" s="191"/>
      <c r="J76" s="184" t="str">
        <f>IF(J75="","",IF(J75-L75&gt;0,"○",IF(J75-L75=0,"△","●")))</f>
        <v>●</v>
      </c>
      <c r="K76" s="185"/>
      <c r="L76" s="192"/>
      <c r="M76" s="184" t="str">
        <f>IF(M75="","",IF(M75-O75&gt;0,"○",IF(M75-O75=0,"△","●")))</f>
        <v>●</v>
      </c>
      <c r="N76" s="185"/>
      <c r="O76" s="192"/>
      <c r="P76" s="184" t="str">
        <f>IF(P75="","",IF(P75-R75&gt;0,"○",IF(P75-R75=0,"△","●")))</f>
        <v>○</v>
      </c>
      <c r="Q76" s="185"/>
      <c r="R76" s="185"/>
      <c r="S76" s="183"/>
      <c r="T76" s="183"/>
      <c r="U76" s="183"/>
      <c r="V76" s="183"/>
      <c r="W76" s="183"/>
      <c r="X76" s="183"/>
      <c r="Y76" s="183"/>
      <c r="Z76" s="194"/>
      <c r="AA76" s="159"/>
      <c r="AB76" s="195"/>
    </row>
    <row r="77" spans="1:28" ht="17.100000000000001" customHeight="1">
      <c r="A77" s="199">
        <v>3</v>
      </c>
      <c r="B77" s="134" t="str">
        <f>組合せ!I10</f>
        <v>玉諸レッド</v>
      </c>
      <c r="C77" s="135"/>
      <c r="D77" s="85">
        <f>IF(J74="","",L73)</f>
        <v>0</v>
      </c>
      <c r="E77" s="85" t="s">
        <v>29</v>
      </c>
      <c r="F77" s="86">
        <f>IF(J74="","",J73)</f>
        <v>4</v>
      </c>
      <c r="G77" s="85">
        <f>IF(J76="","",L75)</f>
        <v>5</v>
      </c>
      <c r="H77" s="85" t="s">
        <v>28</v>
      </c>
      <c r="I77" s="86">
        <f>IF(J76="","",J75)</f>
        <v>1</v>
      </c>
      <c r="J77" s="186"/>
      <c r="K77" s="187"/>
      <c r="L77" s="188"/>
      <c r="M77" s="81">
        <v>1</v>
      </c>
      <c r="N77" s="82" t="s">
        <v>27</v>
      </c>
      <c r="O77" s="83">
        <v>3</v>
      </c>
      <c r="P77" s="82">
        <v>4</v>
      </c>
      <c r="Q77" s="82" t="s">
        <v>27</v>
      </c>
      <c r="R77" s="82">
        <v>1</v>
      </c>
      <c r="S77" s="183">
        <f>(COUNTIF(D78:R78,"○")*3)+(COUNTIF(D78:R78,"△")*1)</f>
        <v>6</v>
      </c>
      <c r="T77" s="183"/>
      <c r="U77" s="183"/>
      <c r="V77" s="183">
        <f>SUM(L73:L82)</f>
        <v>10</v>
      </c>
      <c r="W77" s="183"/>
      <c r="X77" s="183">
        <f>SUM(J73:J82)</f>
        <v>9</v>
      </c>
      <c r="Y77" s="183"/>
      <c r="Z77" s="193">
        <f>V77-X77</f>
        <v>1</v>
      </c>
      <c r="AA77" s="159">
        <f>RANK(AB77,AB73:AB82)</f>
        <v>3</v>
      </c>
      <c r="AB77" s="195">
        <f t="shared" ref="AB77" si="21">10000*S77+100*Z77+V77</f>
        <v>60110</v>
      </c>
    </row>
    <row r="78" spans="1:28" ht="17.100000000000001" customHeight="1">
      <c r="A78" s="200"/>
      <c r="B78" s="136"/>
      <c r="C78" s="137"/>
      <c r="D78" s="201" t="str">
        <f>IF(D77="","",IF(D77-F77&gt;0,"○",IF(D77-F77=0,"△","●")))</f>
        <v>●</v>
      </c>
      <c r="E78" s="201"/>
      <c r="F78" s="202"/>
      <c r="G78" s="201" t="str">
        <f>IF(G77="","",IF(G77-I77&gt;0,"○",IF(G77-I77=0,"△","●")))</f>
        <v>○</v>
      </c>
      <c r="H78" s="197"/>
      <c r="I78" s="198"/>
      <c r="J78" s="189"/>
      <c r="K78" s="190"/>
      <c r="L78" s="191"/>
      <c r="M78" s="184" t="str">
        <f>IF(M77="","",IF(M77-O77&gt;0,"○",IF(M77-O77=0,"△","●")))</f>
        <v>●</v>
      </c>
      <c r="N78" s="185"/>
      <c r="O78" s="192"/>
      <c r="P78" s="184" t="str">
        <f>IF(P77="","",IF(P77-R77&gt;0,"○",IF(P77-R77=0,"△","●")))</f>
        <v>○</v>
      </c>
      <c r="Q78" s="185"/>
      <c r="R78" s="192"/>
      <c r="S78" s="183"/>
      <c r="T78" s="183"/>
      <c r="U78" s="183"/>
      <c r="V78" s="183"/>
      <c r="W78" s="183"/>
      <c r="X78" s="183"/>
      <c r="Y78" s="183"/>
      <c r="Z78" s="194"/>
      <c r="AA78" s="159"/>
      <c r="AB78" s="195"/>
    </row>
    <row r="79" spans="1:28" ht="17.100000000000001" customHeight="1">
      <c r="A79" s="183">
        <v>4</v>
      </c>
      <c r="B79" s="134" t="str">
        <f>組合せ!I11</f>
        <v>山城SSS</v>
      </c>
      <c r="C79" s="135"/>
      <c r="D79" s="84">
        <f>IF(M74="","",O73)</f>
        <v>0</v>
      </c>
      <c r="E79" s="85" t="s">
        <v>27</v>
      </c>
      <c r="F79" s="86">
        <f>IF(M74="","",M73)</f>
        <v>3</v>
      </c>
      <c r="G79" s="85">
        <f>IF(M76="","",O75)</f>
        <v>4</v>
      </c>
      <c r="H79" s="85" t="s">
        <v>29</v>
      </c>
      <c r="I79" s="85">
        <f>IF(M76="","",M75)</f>
        <v>1</v>
      </c>
      <c r="J79" s="84">
        <f>IF(M78="","",O77)</f>
        <v>3</v>
      </c>
      <c r="K79" s="85" t="s">
        <v>29</v>
      </c>
      <c r="L79" s="86">
        <f>IF(M78="","",M77)</f>
        <v>1</v>
      </c>
      <c r="M79" s="186"/>
      <c r="N79" s="187"/>
      <c r="O79" s="188"/>
      <c r="P79" s="81">
        <v>1</v>
      </c>
      <c r="Q79" s="82" t="s">
        <v>27</v>
      </c>
      <c r="R79" s="83">
        <v>1</v>
      </c>
      <c r="S79" s="183">
        <f>(COUNTIF(D80:R80,"○")*3)+(COUNTIF(D80:R80,"△")*1)</f>
        <v>7</v>
      </c>
      <c r="T79" s="183"/>
      <c r="U79" s="183"/>
      <c r="V79" s="183">
        <f>SUM(O73:O82)</f>
        <v>8</v>
      </c>
      <c r="W79" s="183"/>
      <c r="X79" s="183">
        <f>SUM(M73:M82)</f>
        <v>6</v>
      </c>
      <c r="Y79" s="183"/>
      <c r="Z79" s="193">
        <f>V79-X79</f>
        <v>2</v>
      </c>
      <c r="AA79" s="159">
        <f>RANK(AB79,AB73:AB82)</f>
        <v>2</v>
      </c>
      <c r="AB79" s="195">
        <f t="shared" ref="AB79" si="22">10000*S79+100*Z79+V79</f>
        <v>70208</v>
      </c>
    </row>
    <row r="80" spans="1:28" ht="17.100000000000001" customHeight="1">
      <c r="A80" s="183"/>
      <c r="B80" s="136"/>
      <c r="C80" s="137"/>
      <c r="D80" s="197" t="str">
        <f>IF(D79="","",IF(D79-F79&gt;0,"○",IF(D79-F79=0,"△","●")))</f>
        <v>●</v>
      </c>
      <c r="E80" s="197"/>
      <c r="F80" s="198"/>
      <c r="G80" s="197" t="str">
        <f>IF(G79="","",IF(G79-I79&gt;0,"○",IF(G79-I79=0,"△","●")))</f>
        <v>○</v>
      </c>
      <c r="H80" s="197"/>
      <c r="I80" s="198"/>
      <c r="J80" s="196" t="str">
        <f>IF(J79="","",IF(J79-L79&gt;0,"○",IF(J79-L79=0,"△","●")))</f>
        <v>○</v>
      </c>
      <c r="K80" s="197"/>
      <c r="L80" s="198"/>
      <c r="M80" s="189"/>
      <c r="N80" s="190"/>
      <c r="O80" s="191"/>
      <c r="P80" s="184" t="str">
        <f>IF(P79="","",IF(P79-R79&gt;0,"○",IF(P79-R79=0,"△","●")))</f>
        <v>△</v>
      </c>
      <c r="Q80" s="185"/>
      <c r="R80" s="185"/>
      <c r="S80" s="183"/>
      <c r="T80" s="183"/>
      <c r="U80" s="183"/>
      <c r="V80" s="183"/>
      <c r="W80" s="183"/>
      <c r="X80" s="183"/>
      <c r="Y80" s="183"/>
      <c r="Z80" s="194"/>
      <c r="AA80" s="159"/>
      <c r="AB80" s="195"/>
    </row>
    <row r="81" spans="1:28" ht="17.100000000000001" customHeight="1">
      <c r="A81" s="199">
        <v>5</v>
      </c>
      <c r="B81" s="178" t="str">
        <f>組合せ!I12</f>
        <v>都留VMC</v>
      </c>
      <c r="C81" s="135"/>
      <c r="D81" s="84">
        <f>IF(P74="","",R73)</f>
        <v>0</v>
      </c>
      <c r="E81" s="85" t="s">
        <v>27</v>
      </c>
      <c r="F81" s="86">
        <f>IF(P74="","",P73)</f>
        <v>7</v>
      </c>
      <c r="G81" s="85">
        <f>IF(P76="","",R75)</f>
        <v>1</v>
      </c>
      <c r="H81" s="85" t="s">
        <v>27</v>
      </c>
      <c r="I81" s="85">
        <f>IF(P76="","",P75)</f>
        <v>2</v>
      </c>
      <c r="J81" s="84">
        <f>IF(P78="","",R77)</f>
        <v>1</v>
      </c>
      <c r="K81" s="85" t="s">
        <v>27</v>
      </c>
      <c r="L81" s="86">
        <f>IF(P78="","",P77)</f>
        <v>4</v>
      </c>
      <c r="M81" s="85">
        <f>IF(P80="","",R79)</f>
        <v>1</v>
      </c>
      <c r="N81" s="85" t="s">
        <v>27</v>
      </c>
      <c r="O81" s="86">
        <f>IF(P80="","",P79)</f>
        <v>1</v>
      </c>
      <c r="P81" s="186"/>
      <c r="Q81" s="187"/>
      <c r="R81" s="188"/>
      <c r="S81" s="183">
        <f>(COUNTIF(D82:R82,"○")*3)+(COUNTIF(D82:R82,"△")*1)</f>
        <v>1</v>
      </c>
      <c r="T81" s="183"/>
      <c r="U81" s="183"/>
      <c r="V81" s="183">
        <f>SUM(R73:R82)</f>
        <v>3</v>
      </c>
      <c r="W81" s="183"/>
      <c r="X81" s="183">
        <f>SUM(P73:P82)</f>
        <v>14</v>
      </c>
      <c r="Y81" s="183"/>
      <c r="Z81" s="193">
        <f>V81-X81</f>
        <v>-11</v>
      </c>
      <c r="AA81" s="159">
        <f>RANK(AB81,AB73:AB82)</f>
        <v>5</v>
      </c>
      <c r="AB81" s="195">
        <f t="shared" ref="AB81" si="23">10000*S81+100*Z81+V81</f>
        <v>8903</v>
      </c>
    </row>
    <row r="82" spans="1:28" ht="17.100000000000001" customHeight="1">
      <c r="A82" s="200"/>
      <c r="B82" s="179"/>
      <c r="C82" s="137"/>
      <c r="D82" s="196" t="str">
        <f>IF(D81="","",IF(D81-F81&gt;0,"○",IF(D81-F81=0,"△","●")))</f>
        <v>●</v>
      </c>
      <c r="E82" s="197"/>
      <c r="F82" s="198"/>
      <c r="G82" s="196" t="str">
        <f>IF(G81="","",IF(G81-I81&gt;0,"○",IF(G81-I81=0,"△","●")))</f>
        <v>●</v>
      </c>
      <c r="H82" s="197"/>
      <c r="I82" s="198"/>
      <c r="J82" s="196" t="str">
        <f>IF(J81="","",IF(J81-L81&gt;0,"○",IF(J81-L81=0,"△","●")))</f>
        <v>●</v>
      </c>
      <c r="K82" s="197"/>
      <c r="L82" s="198"/>
      <c r="M82" s="196" t="str">
        <f>IF(M81="","",IF(M81-O81&gt;0,"○",IF(M81-O81=0,"△","●")))</f>
        <v>△</v>
      </c>
      <c r="N82" s="197"/>
      <c r="O82" s="198"/>
      <c r="P82" s="189"/>
      <c r="Q82" s="190"/>
      <c r="R82" s="191"/>
      <c r="S82" s="183"/>
      <c r="T82" s="183"/>
      <c r="U82" s="183"/>
      <c r="V82" s="183"/>
      <c r="W82" s="183"/>
      <c r="X82" s="183"/>
      <c r="Y82" s="183"/>
      <c r="Z82" s="194"/>
      <c r="AA82" s="159"/>
      <c r="AB82" s="195"/>
    </row>
    <row r="83" spans="1:28" ht="34.5" customHeight="1">
      <c r="A83" s="145" t="str">
        <f>組合せ!J13</f>
        <v>G</v>
      </c>
      <c r="B83" s="145"/>
      <c r="C83" s="180" t="s">
        <v>32</v>
      </c>
      <c r="D83" s="180"/>
      <c r="E83" s="180"/>
      <c r="F83" s="180"/>
      <c r="G83" s="146" t="str">
        <f>組合せ!L13</f>
        <v>小瀬球技場
西面【午前】
（池田SSS）</v>
      </c>
      <c r="H83" s="146"/>
      <c r="I83" s="146"/>
      <c r="J83" s="146"/>
      <c r="K83" s="146"/>
      <c r="L83" s="146"/>
      <c r="M83" s="146"/>
      <c r="N83" s="146"/>
      <c r="O83" s="146"/>
      <c r="P83" s="180" t="str">
        <f>組合せ!M13</f>
        <v>9月9日（日）
小瀬補助
南面【午後】
（伊勢SSS）</v>
      </c>
      <c r="Q83" s="180"/>
      <c r="R83" s="180"/>
      <c r="S83" s="180"/>
      <c r="T83" s="180"/>
      <c r="U83" s="180"/>
      <c r="V83" s="180"/>
      <c r="W83" s="180"/>
      <c r="X83" s="78"/>
      <c r="Y83" s="78"/>
      <c r="Z83" s="78"/>
      <c r="AA83" s="78"/>
      <c r="AB83" s="79"/>
    </row>
    <row r="84" spans="1:28" ht="17.100000000000001" customHeight="1">
      <c r="A84" s="6"/>
      <c r="B84" s="147" t="str">
        <f>A83</f>
        <v>G</v>
      </c>
      <c r="C84" s="148"/>
      <c r="D84" s="151" t="str">
        <f>B86</f>
        <v>塩山SSS</v>
      </c>
      <c r="E84" s="152"/>
      <c r="F84" s="153"/>
      <c r="G84" s="151" t="str">
        <f>B88</f>
        <v>双葉SSS</v>
      </c>
      <c r="H84" s="152"/>
      <c r="I84" s="153"/>
      <c r="J84" s="151" t="str">
        <f>B90</f>
        <v>伊勢SSS</v>
      </c>
      <c r="K84" s="152"/>
      <c r="L84" s="153"/>
      <c r="M84" s="151" t="str">
        <f>B92</f>
        <v>池田SSS</v>
      </c>
      <c r="N84" s="152"/>
      <c r="O84" s="153"/>
      <c r="P84" s="151" t="str">
        <f>B94</f>
        <v>Fantasista.FC</v>
      </c>
      <c r="Q84" s="152"/>
      <c r="R84" s="152"/>
      <c r="S84" s="164" t="s">
        <v>20</v>
      </c>
      <c r="T84" s="164"/>
      <c r="U84" s="164"/>
      <c r="V84" s="183" t="s">
        <v>21</v>
      </c>
      <c r="W84" s="183"/>
      <c r="X84" s="183" t="s">
        <v>22</v>
      </c>
      <c r="Y84" s="183"/>
      <c r="Z84" s="7" t="s">
        <v>23</v>
      </c>
      <c r="AA84" s="159" t="s">
        <v>24</v>
      </c>
      <c r="AB84" s="8"/>
    </row>
    <row r="85" spans="1:28" ht="17.100000000000001" customHeight="1">
      <c r="A85" s="9"/>
      <c r="B85" s="149"/>
      <c r="C85" s="150"/>
      <c r="D85" s="154"/>
      <c r="E85" s="155"/>
      <c r="F85" s="156"/>
      <c r="G85" s="154"/>
      <c r="H85" s="155"/>
      <c r="I85" s="156"/>
      <c r="J85" s="154"/>
      <c r="K85" s="155"/>
      <c r="L85" s="156"/>
      <c r="M85" s="154"/>
      <c r="N85" s="155"/>
      <c r="O85" s="156"/>
      <c r="P85" s="154"/>
      <c r="Q85" s="155"/>
      <c r="R85" s="155"/>
      <c r="S85" s="164"/>
      <c r="T85" s="164"/>
      <c r="U85" s="164"/>
      <c r="V85" s="183"/>
      <c r="W85" s="183"/>
      <c r="X85" s="183"/>
      <c r="Y85" s="183"/>
      <c r="Z85" s="10" t="s">
        <v>25</v>
      </c>
      <c r="AA85" s="159"/>
      <c r="AB85" s="8"/>
    </row>
    <row r="86" spans="1:28" ht="17.100000000000001" customHeight="1">
      <c r="A86" s="199">
        <v>1</v>
      </c>
      <c r="B86" s="134" t="str">
        <f>組合せ!I13</f>
        <v>塩山SSS</v>
      </c>
      <c r="C86" s="135"/>
      <c r="D86" s="186"/>
      <c r="E86" s="187"/>
      <c r="F86" s="188"/>
      <c r="G86" s="81">
        <v>0</v>
      </c>
      <c r="H86" s="82" t="s">
        <v>26</v>
      </c>
      <c r="I86" s="82">
        <v>1</v>
      </c>
      <c r="J86" s="81">
        <v>18</v>
      </c>
      <c r="K86" s="82" t="s">
        <v>27</v>
      </c>
      <c r="L86" s="83">
        <v>0</v>
      </c>
      <c r="M86" s="82">
        <v>5</v>
      </c>
      <c r="N86" s="82" t="s">
        <v>28</v>
      </c>
      <c r="O86" s="82">
        <v>2</v>
      </c>
      <c r="P86" s="81">
        <v>0</v>
      </c>
      <c r="Q86" s="82" t="s">
        <v>28</v>
      </c>
      <c r="R86" s="83">
        <v>1</v>
      </c>
      <c r="S86" s="183">
        <f>(COUNTIF(D87:R87,"○")*3)+(COUNTIF(D87:R87,"△")*1)</f>
        <v>6</v>
      </c>
      <c r="T86" s="183"/>
      <c r="U86" s="183"/>
      <c r="V86" s="183">
        <f>SUM(F86:F95)</f>
        <v>23</v>
      </c>
      <c r="W86" s="183"/>
      <c r="X86" s="183">
        <f>SUM(D86:D95)</f>
        <v>4</v>
      </c>
      <c r="Y86" s="183"/>
      <c r="Z86" s="193">
        <f>V86-X86</f>
        <v>19</v>
      </c>
      <c r="AA86" s="159">
        <f>RANK(AB86,AB86:AB95)</f>
        <v>3</v>
      </c>
      <c r="AB86" s="195">
        <f>10000*S86+100*Z86+V86</f>
        <v>61923</v>
      </c>
    </row>
    <row r="87" spans="1:28" ht="17.100000000000001" customHeight="1">
      <c r="A87" s="200"/>
      <c r="B87" s="136"/>
      <c r="C87" s="137"/>
      <c r="D87" s="189"/>
      <c r="E87" s="190"/>
      <c r="F87" s="191"/>
      <c r="G87" s="184" t="str">
        <f>IF(G86="","",IF(G86-I86&gt;0,"○",IF(G86-I86=0,"△","●")))</f>
        <v>●</v>
      </c>
      <c r="H87" s="185"/>
      <c r="I87" s="192"/>
      <c r="J87" s="184" t="str">
        <f>IF(J86="","",IF(J86-L86&gt;0,"○",IF(J86-L86=0,"△","●")))</f>
        <v>○</v>
      </c>
      <c r="K87" s="185"/>
      <c r="L87" s="192"/>
      <c r="M87" s="184" t="str">
        <f>IF(M86="","",IF(M86-O86&gt;0,"○",IF(M86-O86=0,"△","●")))</f>
        <v>○</v>
      </c>
      <c r="N87" s="185"/>
      <c r="O87" s="192"/>
      <c r="P87" s="184" t="str">
        <f>IF(P86="","",IF(P86-R86&gt;0,"○",IF(P86-R86=0,"△","●")))</f>
        <v>●</v>
      </c>
      <c r="Q87" s="185"/>
      <c r="R87" s="185"/>
      <c r="S87" s="183"/>
      <c r="T87" s="183"/>
      <c r="U87" s="183"/>
      <c r="V87" s="183"/>
      <c r="W87" s="183"/>
      <c r="X87" s="183"/>
      <c r="Y87" s="183"/>
      <c r="Z87" s="194"/>
      <c r="AA87" s="159"/>
      <c r="AB87" s="195"/>
    </row>
    <row r="88" spans="1:28" ht="17.100000000000001" customHeight="1">
      <c r="A88" s="183">
        <v>2</v>
      </c>
      <c r="B88" s="174" t="str">
        <f>組合せ!I14</f>
        <v>双葉SSS</v>
      </c>
      <c r="C88" s="175"/>
      <c r="D88" s="84">
        <f>IF(G87="","",I86)</f>
        <v>1</v>
      </c>
      <c r="E88" s="85" t="s">
        <v>28</v>
      </c>
      <c r="F88" s="86">
        <f>IF(G87="","",G86)</f>
        <v>0</v>
      </c>
      <c r="G88" s="186"/>
      <c r="H88" s="187"/>
      <c r="I88" s="188"/>
      <c r="J88" s="81">
        <v>10</v>
      </c>
      <c r="K88" s="82" t="s">
        <v>27</v>
      </c>
      <c r="L88" s="83">
        <v>0</v>
      </c>
      <c r="M88" s="82">
        <v>8</v>
      </c>
      <c r="N88" s="82" t="s">
        <v>27</v>
      </c>
      <c r="O88" s="82">
        <v>1</v>
      </c>
      <c r="P88" s="81">
        <v>1</v>
      </c>
      <c r="Q88" s="82" t="s">
        <v>27</v>
      </c>
      <c r="R88" s="83">
        <v>2</v>
      </c>
      <c r="S88" s="183">
        <f>(COUNTIF(D89:R89,"○")*3)+(COUNTIF(D89:R89,"△")*1)</f>
        <v>9</v>
      </c>
      <c r="T88" s="183"/>
      <c r="U88" s="183"/>
      <c r="V88" s="183">
        <f>SUM(I86:I95)</f>
        <v>20</v>
      </c>
      <c r="W88" s="183"/>
      <c r="X88" s="183">
        <f>SUM(G86:G95)</f>
        <v>3</v>
      </c>
      <c r="Y88" s="183"/>
      <c r="Z88" s="193">
        <f>V88-X88</f>
        <v>17</v>
      </c>
      <c r="AA88" s="159">
        <f>RANK(AB88,AB86:AB95)</f>
        <v>2</v>
      </c>
      <c r="AB88" s="195">
        <f t="shared" ref="AB88" si="24">10000*S88+100*Z88+V88</f>
        <v>91720</v>
      </c>
    </row>
    <row r="89" spans="1:28" ht="17.100000000000001" customHeight="1">
      <c r="A89" s="183"/>
      <c r="B89" s="176"/>
      <c r="C89" s="177"/>
      <c r="D89" s="196" t="str">
        <f>IF(D88="","",IF(D88-F88&gt;0,"○",IF(D88-F88=0,"△","●")))</f>
        <v>○</v>
      </c>
      <c r="E89" s="197"/>
      <c r="F89" s="198"/>
      <c r="G89" s="189"/>
      <c r="H89" s="190"/>
      <c r="I89" s="191"/>
      <c r="J89" s="184" t="str">
        <f>IF(J88="","",IF(J88-L88&gt;0,"○",IF(J88-L88=0,"△","●")))</f>
        <v>○</v>
      </c>
      <c r="K89" s="185"/>
      <c r="L89" s="192"/>
      <c r="M89" s="184" t="str">
        <f>IF(M88="","",IF(M88-O88&gt;0,"○",IF(M88-O88=0,"△","●")))</f>
        <v>○</v>
      </c>
      <c r="N89" s="185"/>
      <c r="O89" s="192"/>
      <c r="P89" s="184" t="str">
        <f>IF(P88="","",IF(P88-R88&gt;0,"○",IF(P88-R88=0,"△","●")))</f>
        <v>●</v>
      </c>
      <c r="Q89" s="185"/>
      <c r="R89" s="185"/>
      <c r="S89" s="183"/>
      <c r="T89" s="183"/>
      <c r="U89" s="183"/>
      <c r="V89" s="183"/>
      <c r="W89" s="183"/>
      <c r="X89" s="183"/>
      <c r="Y89" s="183"/>
      <c r="Z89" s="194"/>
      <c r="AA89" s="159"/>
      <c r="AB89" s="195"/>
    </row>
    <row r="90" spans="1:28" ht="17.100000000000001" customHeight="1">
      <c r="A90" s="199">
        <v>3</v>
      </c>
      <c r="B90" s="134" t="str">
        <f>組合せ!I15</f>
        <v>伊勢SSS</v>
      </c>
      <c r="C90" s="135"/>
      <c r="D90" s="85">
        <f>IF(J87="","",L86)</f>
        <v>0</v>
      </c>
      <c r="E90" s="85" t="s">
        <v>29</v>
      </c>
      <c r="F90" s="86">
        <f>IF(J87="","",J86)</f>
        <v>18</v>
      </c>
      <c r="G90" s="85">
        <f>IF(J89="","",L88)</f>
        <v>0</v>
      </c>
      <c r="H90" s="85" t="s">
        <v>28</v>
      </c>
      <c r="I90" s="86">
        <f>IF(J89="","",J88)</f>
        <v>10</v>
      </c>
      <c r="J90" s="186"/>
      <c r="K90" s="187"/>
      <c r="L90" s="188"/>
      <c r="M90" s="81">
        <v>2</v>
      </c>
      <c r="N90" s="82" t="s">
        <v>27</v>
      </c>
      <c r="O90" s="83">
        <v>2</v>
      </c>
      <c r="P90" s="82">
        <v>0</v>
      </c>
      <c r="Q90" s="82" t="s">
        <v>27</v>
      </c>
      <c r="R90" s="82">
        <v>5</v>
      </c>
      <c r="S90" s="183">
        <f>(COUNTIF(D91:R91,"○")*3)+(COUNTIF(D91:R91,"△")*1)</f>
        <v>1</v>
      </c>
      <c r="T90" s="183"/>
      <c r="U90" s="183"/>
      <c r="V90" s="183">
        <f>SUM(L86:L95)</f>
        <v>2</v>
      </c>
      <c r="W90" s="183"/>
      <c r="X90" s="183">
        <f>SUM(J86:J95)</f>
        <v>35</v>
      </c>
      <c r="Y90" s="183"/>
      <c r="Z90" s="193">
        <f>V90-X90</f>
        <v>-33</v>
      </c>
      <c r="AA90" s="159">
        <f>RANK(AB90,AB86:AB95)</f>
        <v>5</v>
      </c>
      <c r="AB90" s="195">
        <f t="shared" ref="AB90" si="25">10000*S90+100*Z90+V90</f>
        <v>6702</v>
      </c>
    </row>
    <row r="91" spans="1:28" ht="17.100000000000001" customHeight="1">
      <c r="A91" s="200"/>
      <c r="B91" s="136"/>
      <c r="C91" s="137"/>
      <c r="D91" s="201" t="str">
        <f>IF(D90="","",IF(D90-F90&gt;0,"○",IF(D90-F90=0,"△","●")))</f>
        <v>●</v>
      </c>
      <c r="E91" s="201"/>
      <c r="F91" s="202"/>
      <c r="G91" s="201" t="str">
        <f>IF(G90="","",IF(G90-I90&gt;0,"○",IF(G90-I90=0,"△","●")))</f>
        <v>●</v>
      </c>
      <c r="H91" s="197"/>
      <c r="I91" s="198"/>
      <c r="J91" s="189"/>
      <c r="K91" s="190"/>
      <c r="L91" s="191"/>
      <c r="M91" s="184" t="str">
        <f>IF(M90="","",IF(M90-O90&gt;0,"○",IF(M90-O90=0,"△","●")))</f>
        <v>△</v>
      </c>
      <c r="N91" s="185"/>
      <c r="O91" s="192"/>
      <c r="P91" s="184" t="str">
        <f>IF(P90="","",IF(P90-R90&gt;0,"○",IF(P90-R90=0,"△","●")))</f>
        <v>●</v>
      </c>
      <c r="Q91" s="185"/>
      <c r="R91" s="192"/>
      <c r="S91" s="183"/>
      <c r="T91" s="183"/>
      <c r="U91" s="183"/>
      <c r="V91" s="183"/>
      <c r="W91" s="183"/>
      <c r="X91" s="183"/>
      <c r="Y91" s="183"/>
      <c r="Z91" s="194"/>
      <c r="AA91" s="159"/>
      <c r="AB91" s="195"/>
    </row>
    <row r="92" spans="1:28" ht="17.100000000000001" customHeight="1">
      <c r="A92" s="183">
        <v>4</v>
      </c>
      <c r="B92" s="134" t="str">
        <f>組合せ!I16</f>
        <v>池田SSS</v>
      </c>
      <c r="C92" s="135"/>
      <c r="D92" s="84">
        <f>IF(M87="","",O86)</f>
        <v>2</v>
      </c>
      <c r="E92" s="85" t="s">
        <v>27</v>
      </c>
      <c r="F92" s="86">
        <f>IF(M87="","",M86)</f>
        <v>5</v>
      </c>
      <c r="G92" s="85">
        <f>IF(M89="","",O88)</f>
        <v>1</v>
      </c>
      <c r="H92" s="85" t="s">
        <v>29</v>
      </c>
      <c r="I92" s="85">
        <f>IF(M89="","",M88)</f>
        <v>8</v>
      </c>
      <c r="J92" s="84">
        <f>IF(M91="","",O90)</f>
        <v>2</v>
      </c>
      <c r="K92" s="85" t="s">
        <v>29</v>
      </c>
      <c r="L92" s="86">
        <f>IF(M91="","",M90)</f>
        <v>2</v>
      </c>
      <c r="M92" s="186"/>
      <c r="N92" s="187"/>
      <c r="O92" s="188"/>
      <c r="P92" s="81">
        <v>1</v>
      </c>
      <c r="Q92" s="82" t="s">
        <v>27</v>
      </c>
      <c r="R92" s="83">
        <v>5</v>
      </c>
      <c r="S92" s="183">
        <f>(COUNTIF(D93:R93,"○")*3)+(COUNTIF(D93:R93,"△")*1)</f>
        <v>1</v>
      </c>
      <c r="T92" s="183"/>
      <c r="U92" s="183"/>
      <c r="V92" s="183">
        <f>SUM(O86:O95)</f>
        <v>6</v>
      </c>
      <c r="W92" s="183"/>
      <c r="X92" s="183">
        <f>SUM(M86:M95)</f>
        <v>20</v>
      </c>
      <c r="Y92" s="183"/>
      <c r="Z92" s="193">
        <f>V92-X92</f>
        <v>-14</v>
      </c>
      <c r="AA92" s="159">
        <f>RANK(AB92,AB86:AB95)</f>
        <v>4</v>
      </c>
      <c r="AB92" s="195">
        <f t="shared" ref="AB92" si="26">10000*S92+100*Z92+V92</f>
        <v>8606</v>
      </c>
    </row>
    <row r="93" spans="1:28" ht="17.100000000000001" customHeight="1">
      <c r="A93" s="183"/>
      <c r="B93" s="136"/>
      <c r="C93" s="137"/>
      <c r="D93" s="197" t="str">
        <f>IF(D92="","",IF(D92-F92&gt;0,"○",IF(D92-F92=0,"△","●")))</f>
        <v>●</v>
      </c>
      <c r="E93" s="197"/>
      <c r="F93" s="198"/>
      <c r="G93" s="197" t="str">
        <f>IF(G92="","",IF(G92-I92&gt;0,"○",IF(G92-I92=0,"△","●")))</f>
        <v>●</v>
      </c>
      <c r="H93" s="197"/>
      <c r="I93" s="198"/>
      <c r="J93" s="196" t="str">
        <f>IF(J92="","",IF(J92-L92&gt;0,"○",IF(J92-L92=0,"△","●")))</f>
        <v>△</v>
      </c>
      <c r="K93" s="197"/>
      <c r="L93" s="198"/>
      <c r="M93" s="189"/>
      <c r="N93" s="190"/>
      <c r="O93" s="191"/>
      <c r="P93" s="184" t="str">
        <f>IF(P92="","",IF(P92-R92&gt;0,"○",IF(P92-R92=0,"△","●")))</f>
        <v>●</v>
      </c>
      <c r="Q93" s="185"/>
      <c r="R93" s="185"/>
      <c r="S93" s="183"/>
      <c r="T93" s="183"/>
      <c r="U93" s="183"/>
      <c r="V93" s="183"/>
      <c r="W93" s="183"/>
      <c r="X93" s="183"/>
      <c r="Y93" s="183"/>
      <c r="Z93" s="194"/>
      <c r="AA93" s="159"/>
      <c r="AB93" s="195"/>
    </row>
    <row r="94" spans="1:28" ht="17.100000000000001" customHeight="1">
      <c r="A94" s="199">
        <v>5</v>
      </c>
      <c r="B94" s="203" t="str">
        <f>組合せ!I17</f>
        <v>Fantasista.FC</v>
      </c>
      <c r="C94" s="204"/>
      <c r="D94" s="84">
        <f>IF(P87="","",R86)</f>
        <v>1</v>
      </c>
      <c r="E94" s="85" t="s">
        <v>27</v>
      </c>
      <c r="F94" s="86">
        <f>IF(P87="","",P86)</f>
        <v>0</v>
      </c>
      <c r="G94" s="85">
        <f>IF(P89="","",R88)</f>
        <v>2</v>
      </c>
      <c r="H94" s="85" t="s">
        <v>27</v>
      </c>
      <c r="I94" s="85">
        <f>IF(P89="","",P88)</f>
        <v>1</v>
      </c>
      <c r="J94" s="84">
        <f>IF(P91="","",R90)</f>
        <v>5</v>
      </c>
      <c r="K94" s="85" t="s">
        <v>27</v>
      </c>
      <c r="L94" s="86">
        <f>IF(P91="","",P90)</f>
        <v>0</v>
      </c>
      <c r="M94" s="85">
        <f>IF(P93="","",R92)</f>
        <v>5</v>
      </c>
      <c r="N94" s="85" t="s">
        <v>27</v>
      </c>
      <c r="O94" s="86">
        <f>IF(P93="","",P92)</f>
        <v>1</v>
      </c>
      <c r="P94" s="186"/>
      <c r="Q94" s="187"/>
      <c r="R94" s="188"/>
      <c r="S94" s="183">
        <f>(COUNTIF(D95:R95,"○")*3)+(COUNTIF(D95:R95,"△")*1)</f>
        <v>12</v>
      </c>
      <c r="T94" s="183"/>
      <c r="U94" s="183"/>
      <c r="V94" s="183">
        <f>SUM(R86:R95)</f>
        <v>13</v>
      </c>
      <c r="W94" s="183"/>
      <c r="X94" s="183">
        <f>SUM(P86:P95)</f>
        <v>2</v>
      </c>
      <c r="Y94" s="183"/>
      <c r="Z94" s="193">
        <f>V94-X94</f>
        <v>11</v>
      </c>
      <c r="AA94" s="159">
        <f>RANK(AB94,AB86:AB95)</f>
        <v>1</v>
      </c>
      <c r="AB94" s="195">
        <f t="shared" ref="AB94" si="27">10000*S94+100*Z94+V94</f>
        <v>121113</v>
      </c>
    </row>
    <row r="95" spans="1:28" ht="17.100000000000001" customHeight="1">
      <c r="A95" s="200"/>
      <c r="B95" s="205"/>
      <c r="C95" s="206"/>
      <c r="D95" s="196" t="str">
        <f>IF(D94="","",IF(D94-F94&gt;0,"○",IF(D94-F94=0,"△","●")))</f>
        <v>○</v>
      </c>
      <c r="E95" s="197"/>
      <c r="F95" s="198"/>
      <c r="G95" s="196" t="str">
        <f>IF(G94="","",IF(G94-I94&gt;0,"○",IF(G94-I94=0,"△","●")))</f>
        <v>○</v>
      </c>
      <c r="H95" s="197"/>
      <c r="I95" s="198"/>
      <c r="J95" s="196" t="str">
        <f>IF(J94="","",IF(J94-L94&gt;0,"○",IF(J94-L94=0,"△","●")))</f>
        <v>○</v>
      </c>
      <c r="K95" s="197"/>
      <c r="L95" s="198"/>
      <c r="M95" s="196" t="str">
        <f>IF(M94="","",IF(M94-O94&gt;0,"○",IF(M94-O94=0,"△","●")))</f>
        <v>○</v>
      </c>
      <c r="N95" s="197"/>
      <c r="O95" s="198"/>
      <c r="P95" s="189"/>
      <c r="Q95" s="190"/>
      <c r="R95" s="191"/>
      <c r="S95" s="183"/>
      <c r="T95" s="183"/>
      <c r="U95" s="183"/>
      <c r="V95" s="183"/>
      <c r="W95" s="183"/>
      <c r="X95" s="183"/>
      <c r="Y95" s="183"/>
      <c r="Z95" s="194"/>
      <c r="AA95" s="159"/>
      <c r="AB95" s="195"/>
    </row>
    <row r="96" spans="1:28" ht="17.100000000000001" customHeight="1">
      <c r="A96" s="79"/>
      <c r="B96" s="79"/>
      <c r="C96" s="79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8"/>
      <c r="T96" s="88"/>
      <c r="U96" s="88"/>
      <c r="V96" s="88"/>
      <c r="W96" s="88"/>
      <c r="X96" s="88"/>
      <c r="Y96" s="88"/>
      <c r="Z96" s="89"/>
      <c r="AA96" s="8"/>
      <c r="AB96" s="8"/>
    </row>
    <row r="97" spans="1:28" ht="34.5" customHeight="1">
      <c r="A97" s="145" t="str">
        <f>組合せ!J18</f>
        <v>H</v>
      </c>
      <c r="B97" s="145"/>
      <c r="C97" s="146" t="s">
        <v>32</v>
      </c>
      <c r="D97" s="146"/>
      <c r="E97" s="146"/>
      <c r="F97" s="146"/>
      <c r="G97" s="146" t="str">
        <f>組合せ!L18</f>
        <v>小瀬球技場
西面【午後】
（中道セレソン）</v>
      </c>
      <c r="H97" s="146"/>
      <c r="I97" s="146"/>
      <c r="J97" s="146"/>
      <c r="K97" s="146"/>
      <c r="L97" s="146"/>
      <c r="M97" s="146"/>
      <c r="N97" s="146"/>
      <c r="O97" s="146"/>
      <c r="P97" s="146" t="str">
        <f>組合せ!M18</f>
        <v>9月15日（土 ）
小瀬補助
（羽黒SSS）</v>
      </c>
      <c r="Q97" s="146"/>
      <c r="R97" s="146"/>
      <c r="S97" s="146"/>
      <c r="T97" s="146"/>
      <c r="U97" s="146"/>
      <c r="V97" s="146"/>
      <c r="W97" s="146"/>
      <c r="X97" s="78"/>
      <c r="Y97" s="78"/>
      <c r="Z97" s="78"/>
      <c r="AA97" s="78"/>
      <c r="AB97" s="79"/>
    </row>
    <row r="98" spans="1:28" ht="17.100000000000001" customHeight="1">
      <c r="A98" s="6"/>
      <c r="B98" s="147" t="str">
        <f>A97</f>
        <v>H</v>
      </c>
      <c r="C98" s="148"/>
      <c r="D98" s="151" t="str">
        <f>B100</f>
        <v>石和SSS</v>
      </c>
      <c r="E98" s="152"/>
      <c r="F98" s="153"/>
      <c r="G98" s="151" t="str">
        <f>B102</f>
        <v>プレジール敷島</v>
      </c>
      <c r="H98" s="152"/>
      <c r="I98" s="153"/>
      <c r="J98" s="151" t="str">
        <f>B104</f>
        <v>羽黒SSS</v>
      </c>
      <c r="K98" s="152"/>
      <c r="L98" s="153"/>
      <c r="M98" s="151" t="str">
        <f>B106</f>
        <v>中道セレソン</v>
      </c>
      <c r="N98" s="152"/>
      <c r="O98" s="153"/>
      <c r="P98" s="151" t="str">
        <f>B108</f>
        <v>大里SSS</v>
      </c>
      <c r="Q98" s="152"/>
      <c r="R98" s="152"/>
      <c r="S98" s="164" t="s">
        <v>20</v>
      </c>
      <c r="T98" s="164"/>
      <c r="U98" s="164"/>
      <c r="V98" s="183" t="s">
        <v>21</v>
      </c>
      <c r="W98" s="183"/>
      <c r="X98" s="183" t="s">
        <v>22</v>
      </c>
      <c r="Y98" s="183"/>
      <c r="Z98" s="7" t="s">
        <v>23</v>
      </c>
      <c r="AA98" s="159" t="s">
        <v>24</v>
      </c>
      <c r="AB98" s="8"/>
    </row>
    <row r="99" spans="1:28" ht="17.100000000000001" customHeight="1">
      <c r="A99" s="9"/>
      <c r="B99" s="149"/>
      <c r="C99" s="150"/>
      <c r="D99" s="154"/>
      <c r="E99" s="155"/>
      <c r="F99" s="156"/>
      <c r="G99" s="154"/>
      <c r="H99" s="155"/>
      <c r="I99" s="156"/>
      <c r="J99" s="154"/>
      <c r="K99" s="155"/>
      <c r="L99" s="156"/>
      <c r="M99" s="154"/>
      <c r="N99" s="155"/>
      <c r="O99" s="156"/>
      <c r="P99" s="154"/>
      <c r="Q99" s="155"/>
      <c r="R99" s="155"/>
      <c r="S99" s="164"/>
      <c r="T99" s="164"/>
      <c r="U99" s="164"/>
      <c r="V99" s="183"/>
      <c r="W99" s="183"/>
      <c r="X99" s="183"/>
      <c r="Y99" s="183"/>
      <c r="Z99" s="10" t="s">
        <v>25</v>
      </c>
      <c r="AA99" s="159"/>
      <c r="AB99" s="8"/>
    </row>
    <row r="100" spans="1:28" ht="17.100000000000001" customHeight="1">
      <c r="A100" s="199">
        <v>1</v>
      </c>
      <c r="B100" s="134" t="str">
        <f>組合せ!I18</f>
        <v>石和SSS</v>
      </c>
      <c r="C100" s="135"/>
      <c r="D100" s="186"/>
      <c r="E100" s="187"/>
      <c r="F100" s="188"/>
      <c r="G100" s="81">
        <v>5</v>
      </c>
      <c r="H100" s="82" t="s">
        <v>26</v>
      </c>
      <c r="I100" s="82">
        <v>1</v>
      </c>
      <c r="J100" s="81"/>
      <c r="K100" s="82" t="s">
        <v>27</v>
      </c>
      <c r="L100" s="83"/>
      <c r="M100" s="82"/>
      <c r="N100" s="82" t="s">
        <v>28</v>
      </c>
      <c r="O100" s="82"/>
      <c r="P100" s="81">
        <v>2</v>
      </c>
      <c r="Q100" s="82" t="s">
        <v>28</v>
      </c>
      <c r="R100" s="83">
        <v>1</v>
      </c>
      <c r="S100" s="183">
        <f>(COUNTIF(D101:R101,"○")*3)+(COUNTIF(D101:R101,"△")*1)</f>
        <v>6</v>
      </c>
      <c r="T100" s="183"/>
      <c r="U100" s="183"/>
      <c r="V100" s="183">
        <f>SUM(F100:F109)</f>
        <v>7</v>
      </c>
      <c r="W100" s="183"/>
      <c r="X100" s="183">
        <f>SUM(D100:D109)</f>
        <v>2</v>
      </c>
      <c r="Y100" s="183"/>
      <c r="Z100" s="193">
        <f>V100-X100</f>
        <v>5</v>
      </c>
      <c r="AA100" s="159">
        <f>RANK(AB100,AB100:AB109)</f>
        <v>2</v>
      </c>
      <c r="AB100" s="195">
        <f>10000*S100+100*Z100+V100</f>
        <v>60507</v>
      </c>
    </row>
    <row r="101" spans="1:28" ht="17.100000000000001" customHeight="1">
      <c r="A101" s="200"/>
      <c r="B101" s="136"/>
      <c r="C101" s="137"/>
      <c r="D101" s="189"/>
      <c r="E101" s="190"/>
      <c r="F101" s="191"/>
      <c r="G101" s="184" t="str">
        <f>IF(G100="","",IF(G100-I100&gt;0,"○",IF(G100-I100=0,"△","●")))</f>
        <v>○</v>
      </c>
      <c r="H101" s="185"/>
      <c r="I101" s="192"/>
      <c r="J101" s="184" t="str">
        <f>IF(J100="","",IF(J100-L100&gt;0,"○",IF(J100-L100=0,"△","●")))</f>
        <v/>
      </c>
      <c r="K101" s="185"/>
      <c r="L101" s="192"/>
      <c r="M101" s="184" t="str">
        <f>IF(M100="","",IF(M100-O100&gt;0,"○",IF(M100-O100=0,"△","●")))</f>
        <v/>
      </c>
      <c r="N101" s="185"/>
      <c r="O101" s="192"/>
      <c r="P101" s="184" t="str">
        <f>IF(P100="","",IF(P100-R100&gt;0,"○",IF(P100-R100=0,"△","●")))</f>
        <v>○</v>
      </c>
      <c r="Q101" s="185"/>
      <c r="R101" s="185"/>
      <c r="S101" s="183"/>
      <c r="T101" s="183"/>
      <c r="U101" s="183"/>
      <c r="V101" s="183"/>
      <c r="W101" s="183"/>
      <c r="X101" s="183"/>
      <c r="Y101" s="183"/>
      <c r="Z101" s="194"/>
      <c r="AA101" s="159"/>
      <c r="AB101" s="195"/>
    </row>
    <row r="102" spans="1:28" ht="17.100000000000001" customHeight="1">
      <c r="A102" s="183">
        <v>2</v>
      </c>
      <c r="B102" s="174" t="str">
        <f>組合せ!I19</f>
        <v>プレジール敷島</v>
      </c>
      <c r="C102" s="175"/>
      <c r="D102" s="84">
        <f>IF(G101="","",I100)</f>
        <v>1</v>
      </c>
      <c r="E102" s="85" t="s">
        <v>28</v>
      </c>
      <c r="F102" s="86">
        <f>IF(G101="","",G100)</f>
        <v>5</v>
      </c>
      <c r="G102" s="186"/>
      <c r="H102" s="187"/>
      <c r="I102" s="188"/>
      <c r="J102" s="81"/>
      <c r="K102" s="82" t="s">
        <v>27</v>
      </c>
      <c r="L102" s="83"/>
      <c r="M102" s="82">
        <v>0</v>
      </c>
      <c r="N102" s="82" t="s">
        <v>27</v>
      </c>
      <c r="O102" s="82">
        <v>5</v>
      </c>
      <c r="P102" s="81"/>
      <c r="Q102" s="82" t="s">
        <v>27</v>
      </c>
      <c r="R102" s="83"/>
      <c r="S102" s="183">
        <f>(COUNTIF(D103:R103,"○")*3)+(COUNTIF(D103:R103,"△")*1)</f>
        <v>0</v>
      </c>
      <c r="T102" s="183"/>
      <c r="U102" s="183"/>
      <c r="V102" s="183">
        <f>SUM(I100:I109)</f>
        <v>1</v>
      </c>
      <c r="W102" s="183"/>
      <c r="X102" s="183">
        <f>SUM(G100:G109)</f>
        <v>10</v>
      </c>
      <c r="Y102" s="183"/>
      <c r="Z102" s="193">
        <f>V102-X102</f>
        <v>-9</v>
      </c>
      <c r="AA102" s="159">
        <f>RANK(AB102,AB100:AB109)</f>
        <v>5</v>
      </c>
      <c r="AB102" s="195">
        <f t="shared" ref="AB102" si="28">10000*S102+100*Z102+V102</f>
        <v>-899</v>
      </c>
    </row>
    <row r="103" spans="1:28" ht="17.100000000000001" customHeight="1">
      <c r="A103" s="183"/>
      <c r="B103" s="176"/>
      <c r="C103" s="177"/>
      <c r="D103" s="196" t="str">
        <f>IF(D102="","",IF(D102-F102&gt;0,"○",IF(D102-F102=0,"△","●")))</f>
        <v>●</v>
      </c>
      <c r="E103" s="197"/>
      <c r="F103" s="198"/>
      <c r="G103" s="189"/>
      <c r="H103" s="190"/>
      <c r="I103" s="191"/>
      <c r="J103" s="184" t="str">
        <f>IF(J102="","",IF(J102-L102&gt;0,"○",IF(J102-L102=0,"△","●")))</f>
        <v/>
      </c>
      <c r="K103" s="185"/>
      <c r="L103" s="192"/>
      <c r="M103" s="184" t="str">
        <f>IF(M102="","",IF(M102-O102&gt;0,"○",IF(M102-O102=0,"△","●")))</f>
        <v>●</v>
      </c>
      <c r="N103" s="185"/>
      <c r="O103" s="192"/>
      <c r="P103" s="184" t="str">
        <f>IF(P102="","",IF(P102-R102&gt;0,"○",IF(P102-R102=0,"△","●")))</f>
        <v/>
      </c>
      <c r="Q103" s="185"/>
      <c r="R103" s="185"/>
      <c r="S103" s="183"/>
      <c r="T103" s="183"/>
      <c r="U103" s="183"/>
      <c r="V103" s="183"/>
      <c r="W103" s="183"/>
      <c r="X103" s="183"/>
      <c r="Y103" s="183"/>
      <c r="Z103" s="194"/>
      <c r="AA103" s="159"/>
      <c r="AB103" s="195"/>
    </row>
    <row r="104" spans="1:28" ht="17.100000000000001" customHeight="1">
      <c r="A104" s="199">
        <v>3</v>
      </c>
      <c r="B104" s="134" t="str">
        <f>組合せ!I20</f>
        <v>羽黒SSS</v>
      </c>
      <c r="C104" s="135"/>
      <c r="D104" s="85" t="str">
        <f>IF(J101="","",L100)</f>
        <v/>
      </c>
      <c r="E104" s="85" t="s">
        <v>29</v>
      </c>
      <c r="F104" s="86" t="str">
        <f>IF(J101="","",J100)</f>
        <v/>
      </c>
      <c r="G104" s="85" t="str">
        <f>IF(J103="","",L102)</f>
        <v/>
      </c>
      <c r="H104" s="85" t="s">
        <v>28</v>
      </c>
      <c r="I104" s="86" t="str">
        <f>IF(J103="","",J102)</f>
        <v/>
      </c>
      <c r="J104" s="186"/>
      <c r="K104" s="187"/>
      <c r="L104" s="188"/>
      <c r="M104" s="81">
        <v>1</v>
      </c>
      <c r="N104" s="82" t="s">
        <v>27</v>
      </c>
      <c r="O104" s="83">
        <v>5</v>
      </c>
      <c r="P104" s="82">
        <v>1</v>
      </c>
      <c r="Q104" s="82" t="s">
        <v>27</v>
      </c>
      <c r="R104" s="82">
        <v>4</v>
      </c>
      <c r="S104" s="183">
        <f>(COUNTIF(D105:R105,"○")*3)+(COUNTIF(D105:R105,"△")*1)</f>
        <v>0</v>
      </c>
      <c r="T104" s="183"/>
      <c r="U104" s="183"/>
      <c r="V104" s="183">
        <f>SUM(L100:L109)</f>
        <v>2</v>
      </c>
      <c r="W104" s="183"/>
      <c r="X104" s="183">
        <f>SUM(J100:J109)</f>
        <v>9</v>
      </c>
      <c r="Y104" s="183"/>
      <c r="Z104" s="193">
        <f>V104-X104</f>
        <v>-7</v>
      </c>
      <c r="AA104" s="159">
        <f>RANK(AB104,AB100:AB109)</f>
        <v>4</v>
      </c>
      <c r="AB104" s="195">
        <f t="shared" ref="AB104" si="29">10000*S104+100*Z104+V104</f>
        <v>-698</v>
      </c>
    </row>
    <row r="105" spans="1:28" ht="17.100000000000001" customHeight="1">
      <c r="A105" s="200"/>
      <c r="B105" s="136"/>
      <c r="C105" s="137"/>
      <c r="D105" s="201" t="str">
        <f>IF(D104="","",IF(D104-F104&gt;0,"○",IF(D104-F104=0,"△","●")))</f>
        <v/>
      </c>
      <c r="E105" s="201"/>
      <c r="F105" s="202"/>
      <c r="G105" s="201" t="str">
        <f>IF(G104="","",IF(G104-I104&gt;0,"○",IF(G104-I104=0,"△","●")))</f>
        <v/>
      </c>
      <c r="H105" s="197"/>
      <c r="I105" s="198"/>
      <c r="J105" s="189"/>
      <c r="K105" s="190"/>
      <c r="L105" s="191"/>
      <c r="M105" s="184" t="str">
        <f>IF(M104="","",IF(M104-O104&gt;0,"○",IF(M104-O104=0,"△","●")))</f>
        <v>●</v>
      </c>
      <c r="N105" s="185"/>
      <c r="O105" s="192"/>
      <c r="P105" s="184" t="str">
        <f>IF(P104="","",IF(P104-R104&gt;0,"○",IF(P104-R104=0,"△","●")))</f>
        <v>●</v>
      </c>
      <c r="Q105" s="185"/>
      <c r="R105" s="192"/>
      <c r="S105" s="183"/>
      <c r="T105" s="183"/>
      <c r="U105" s="183"/>
      <c r="V105" s="183"/>
      <c r="W105" s="183"/>
      <c r="X105" s="183"/>
      <c r="Y105" s="183"/>
      <c r="Z105" s="194"/>
      <c r="AA105" s="159"/>
      <c r="AB105" s="195"/>
    </row>
    <row r="106" spans="1:28" ht="17.100000000000001" customHeight="1">
      <c r="A106" s="183">
        <v>4</v>
      </c>
      <c r="B106" s="134" t="str">
        <f>組合せ!I21</f>
        <v>中道セレソン</v>
      </c>
      <c r="C106" s="135"/>
      <c r="D106" s="84" t="str">
        <f>IF(M101="","",O100)</f>
        <v/>
      </c>
      <c r="E106" s="85" t="s">
        <v>27</v>
      </c>
      <c r="F106" s="86" t="str">
        <f>IF(M101="","",M100)</f>
        <v/>
      </c>
      <c r="G106" s="85">
        <f>IF(M103="","",O102)</f>
        <v>5</v>
      </c>
      <c r="H106" s="85" t="s">
        <v>29</v>
      </c>
      <c r="I106" s="85">
        <f>IF(M103="","",M102)</f>
        <v>0</v>
      </c>
      <c r="J106" s="84">
        <f>IF(M105="","",O104)</f>
        <v>5</v>
      </c>
      <c r="K106" s="85" t="s">
        <v>29</v>
      </c>
      <c r="L106" s="86">
        <f>IF(M105="","",M104)</f>
        <v>1</v>
      </c>
      <c r="M106" s="186"/>
      <c r="N106" s="187"/>
      <c r="O106" s="188"/>
      <c r="P106" s="81"/>
      <c r="Q106" s="82" t="s">
        <v>27</v>
      </c>
      <c r="R106" s="83"/>
      <c r="S106" s="183">
        <f>(COUNTIF(D107:R107,"○")*3)+(COUNTIF(D107:R107,"△")*1)</f>
        <v>6</v>
      </c>
      <c r="T106" s="183"/>
      <c r="U106" s="183"/>
      <c r="V106" s="183">
        <f>SUM(O100:O109)</f>
        <v>10</v>
      </c>
      <c r="W106" s="183"/>
      <c r="X106" s="183">
        <f>SUM(M100:M109)</f>
        <v>1</v>
      </c>
      <c r="Y106" s="183"/>
      <c r="Z106" s="193">
        <f>V106-X106</f>
        <v>9</v>
      </c>
      <c r="AA106" s="159">
        <f>RANK(AB106,AB100:AB109)</f>
        <v>1</v>
      </c>
      <c r="AB106" s="195">
        <f t="shared" ref="AB106" si="30">10000*S106+100*Z106+V106</f>
        <v>60910</v>
      </c>
    </row>
    <row r="107" spans="1:28" ht="17.100000000000001" customHeight="1">
      <c r="A107" s="183"/>
      <c r="B107" s="136"/>
      <c r="C107" s="137"/>
      <c r="D107" s="197" t="str">
        <f>IF(D106="","",IF(D106-F106&gt;0,"○",IF(D106-F106=0,"△","●")))</f>
        <v/>
      </c>
      <c r="E107" s="197"/>
      <c r="F107" s="198"/>
      <c r="G107" s="197" t="str">
        <f>IF(G106="","",IF(G106-I106&gt;0,"○",IF(G106-I106=0,"△","●")))</f>
        <v>○</v>
      </c>
      <c r="H107" s="197"/>
      <c r="I107" s="198"/>
      <c r="J107" s="196" t="str">
        <f>IF(J106="","",IF(J106-L106&gt;0,"○",IF(J106-L106=0,"△","●")))</f>
        <v>○</v>
      </c>
      <c r="K107" s="197"/>
      <c r="L107" s="198"/>
      <c r="M107" s="189"/>
      <c r="N107" s="190"/>
      <c r="O107" s="191"/>
      <c r="P107" s="184" t="str">
        <f>IF(P106="","",IF(P106-R106&gt;0,"○",IF(P106-R106=0,"△","●")))</f>
        <v/>
      </c>
      <c r="Q107" s="185"/>
      <c r="R107" s="185"/>
      <c r="S107" s="183"/>
      <c r="T107" s="183"/>
      <c r="U107" s="183"/>
      <c r="V107" s="183"/>
      <c r="W107" s="183"/>
      <c r="X107" s="183"/>
      <c r="Y107" s="183"/>
      <c r="Z107" s="194"/>
      <c r="AA107" s="159"/>
      <c r="AB107" s="195"/>
    </row>
    <row r="108" spans="1:28" ht="17.100000000000001" customHeight="1">
      <c r="A108" s="199">
        <v>5</v>
      </c>
      <c r="B108" s="178" t="str">
        <f>組合せ!I22</f>
        <v>大里SSS</v>
      </c>
      <c r="C108" s="135"/>
      <c r="D108" s="84">
        <f>IF(P101="","",R100)</f>
        <v>1</v>
      </c>
      <c r="E108" s="85" t="s">
        <v>27</v>
      </c>
      <c r="F108" s="86">
        <f>IF(P101="","",P100)</f>
        <v>2</v>
      </c>
      <c r="G108" s="85" t="str">
        <f>IF(P103="","",R102)</f>
        <v/>
      </c>
      <c r="H108" s="85" t="s">
        <v>27</v>
      </c>
      <c r="I108" s="85" t="str">
        <f>IF(P103="","",P102)</f>
        <v/>
      </c>
      <c r="J108" s="84">
        <f>IF(P105="","",R104)</f>
        <v>4</v>
      </c>
      <c r="K108" s="85" t="s">
        <v>27</v>
      </c>
      <c r="L108" s="86">
        <f>IF(P105="","",P104)</f>
        <v>1</v>
      </c>
      <c r="M108" s="85" t="str">
        <f>IF(P107="","",R106)</f>
        <v/>
      </c>
      <c r="N108" s="85" t="s">
        <v>27</v>
      </c>
      <c r="O108" s="86" t="str">
        <f>IF(P107="","",P106)</f>
        <v/>
      </c>
      <c r="P108" s="186"/>
      <c r="Q108" s="187"/>
      <c r="R108" s="188"/>
      <c r="S108" s="183">
        <f>(COUNTIF(D109:R109,"○")*3)+(COUNTIF(D109:R109,"△")*1)</f>
        <v>3</v>
      </c>
      <c r="T108" s="183"/>
      <c r="U108" s="183"/>
      <c r="V108" s="183">
        <f>SUM(R100:R109)</f>
        <v>5</v>
      </c>
      <c r="W108" s="183"/>
      <c r="X108" s="183">
        <f>SUM(P100:P109)</f>
        <v>3</v>
      </c>
      <c r="Y108" s="183"/>
      <c r="Z108" s="193">
        <f>V108-X108</f>
        <v>2</v>
      </c>
      <c r="AA108" s="159">
        <f>RANK(AB108,AB100:AB109)</f>
        <v>3</v>
      </c>
      <c r="AB108" s="195">
        <f t="shared" ref="AB108" si="31">10000*S108+100*Z108+V108</f>
        <v>30205</v>
      </c>
    </row>
    <row r="109" spans="1:28" ht="17.100000000000001" customHeight="1">
      <c r="A109" s="200"/>
      <c r="B109" s="179"/>
      <c r="C109" s="137"/>
      <c r="D109" s="196" t="str">
        <f>IF(D108="","",IF(D108-F108&gt;0,"○",IF(D108-F108=0,"△","●")))</f>
        <v>●</v>
      </c>
      <c r="E109" s="197"/>
      <c r="F109" s="198"/>
      <c r="G109" s="196" t="str">
        <f>IF(G108="","",IF(G108-I108&gt;0,"○",IF(G108-I108=0,"△","●")))</f>
        <v/>
      </c>
      <c r="H109" s="197"/>
      <c r="I109" s="198"/>
      <c r="J109" s="196" t="str">
        <f>IF(J108="","",IF(J108-L108&gt;0,"○",IF(J108-L108=0,"△","●")))</f>
        <v>○</v>
      </c>
      <c r="K109" s="197"/>
      <c r="L109" s="198"/>
      <c r="M109" s="196" t="str">
        <f>IF(M108="","",IF(M108-O108&gt;0,"○",IF(M108-O108=0,"△","●")))</f>
        <v/>
      </c>
      <c r="N109" s="197"/>
      <c r="O109" s="198"/>
      <c r="P109" s="189"/>
      <c r="Q109" s="190"/>
      <c r="R109" s="191"/>
      <c r="S109" s="183"/>
      <c r="T109" s="183"/>
      <c r="U109" s="183"/>
      <c r="V109" s="183"/>
      <c r="W109" s="183"/>
      <c r="X109" s="183"/>
      <c r="Y109" s="183"/>
      <c r="Z109" s="194"/>
      <c r="AA109" s="159"/>
      <c r="AB109" s="195"/>
    </row>
    <row r="110" spans="1:28" ht="14.25">
      <c r="A110" s="79"/>
      <c r="B110" s="90"/>
      <c r="C110" s="91"/>
      <c r="D110" s="35"/>
      <c r="E110" s="35"/>
      <c r="F110" s="35"/>
      <c r="G110" s="35"/>
      <c r="H110" s="35"/>
      <c r="I110" s="92"/>
      <c r="J110" s="92"/>
      <c r="K110" s="93"/>
      <c r="L110" s="79"/>
      <c r="M110" s="94"/>
      <c r="N110" s="79"/>
      <c r="O110" s="90"/>
      <c r="P110" s="38"/>
      <c r="Q110" s="95"/>
      <c r="R110" s="40"/>
      <c r="S110" s="40"/>
      <c r="T110" s="21"/>
      <c r="U110" s="21"/>
      <c r="V110" s="21"/>
      <c r="W110" s="21"/>
      <c r="X110" s="21"/>
      <c r="Y110" s="21"/>
      <c r="Z110" s="21"/>
      <c r="AA110" s="79"/>
    </row>
    <row r="111" spans="1:28" ht="34.5" customHeight="1">
      <c r="A111" s="145">
        <f>組合せ!D43</f>
        <v>0</v>
      </c>
      <c r="B111" s="145"/>
      <c r="C111" s="146" t="s">
        <v>32</v>
      </c>
      <c r="D111" s="146"/>
      <c r="E111" s="146"/>
      <c r="F111" s="146"/>
      <c r="G111" s="146">
        <f>組合せ!F43</f>
        <v>0</v>
      </c>
      <c r="H111" s="146"/>
      <c r="I111" s="146"/>
      <c r="J111" s="146"/>
      <c r="K111" s="146"/>
      <c r="L111" s="146"/>
      <c r="M111" s="146"/>
      <c r="N111" s="146"/>
      <c r="O111" s="146"/>
      <c r="P111" s="146" t="s">
        <v>33</v>
      </c>
      <c r="Q111" s="146"/>
      <c r="R111" s="146"/>
      <c r="S111" s="146"/>
      <c r="T111" s="146"/>
      <c r="U111" s="146"/>
      <c r="V111" s="146"/>
      <c r="W111" s="146"/>
      <c r="X111" s="78"/>
      <c r="Y111" s="78"/>
      <c r="Z111" s="78"/>
      <c r="AA111" s="78"/>
      <c r="AB111" s="79"/>
    </row>
    <row r="112" spans="1:28" ht="17.100000000000001" customHeight="1">
      <c r="A112" s="6"/>
      <c r="B112" s="147">
        <f>A111</f>
        <v>0</v>
      </c>
      <c r="C112" s="148"/>
      <c r="D112" s="151">
        <f>B114</f>
        <v>0</v>
      </c>
      <c r="E112" s="152"/>
      <c r="F112" s="153"/>
      <c r="G112" s="151">
        <f>B116</f>
        <v>0</v>
      </c>
      <c r="H112" s="152"/>
      <c r="I112" s="153"/>
      <c r="J112" s="151">
        <f>B118</f>
        <v>0</v>
      </c>
      <c r="K112" s="152"/>
      <c r="L112" s="153"/>
      <c r="M112" s="151">
        <f>B120</f>
        <v>0</v>
      </c>
      <c r="N112" s="152"/>
      <c r="O112" s="153"/>
      <c r="P112" s="151">
        <f>B122</f>
        <v>0</v>
      </c>
      <c r="Q112" s="152"/>
      <c r="R112" s="152"/>
      <c r="S112" s="164" t="s">
        <v>20</v>
      </c>
      <c r="T112" s="164"/>
      <c r="U112" s="164"/>
      <c r="V112" s="183" t="s">
        <v>21</v>
      </c>
      <c r="W112" s="183"/>
      <c r="X112" s="183" t="s">
        <v>22</v>
      </c>
      <c r="Y112" s="183"/>
      <c r="Z112" s="7" t="s">
        <v>23</v>
      </c>
      <c r="AA112" s="159" t="s">
        <v>24</v>
      </c>
      <c r="AB112" s="8"/>
    </row>
    <row r="113" spans="1:28" ht="17.100000000000001" customHeight="1">
      <c r="A113" s="9"/>
      <c r="B113" s="149"/>
      <c r="C113" s="150"/>
      <c r="D113" s="154"/>
      <c r="E113" s="155"/>
      <c r="F113" s="156"/>
      <c r="G113" s="154"/>
      <c r="H113" s="155"/>
      <c r="I113" s="156"/>
      <c r="J113" s="154"/>
      <c r="K113" s="155"/>
      <c r="L113" s="156"/>
      <c r="M113" s="154"/>
      <c r="N113" s="155"/>
      <c r="O113" s="156"/>
      <c r="P113" s="154"/>
      <c r="Q113" s="155"/>
      <c r="R113" s="155"/>
      <c r="S113" s="164"/>
      <c r="T113" s="164"/>
      <c r="U113" s="164"/>
      <c r="V113" s="183"/>
      <c r="W113" s="183"/>
      <c r="X113" s="183"/>
      <c r="Y113" s="183"/>
      <c r="Z113" s="10" t="s">
        <v>25</v>
      </c>
      <c r="AA113" s="159"/>
      <c r="AB113" s="8"/>
    </row>
    <row r="114" spans="1:28" ht="17.100000000000001" customHeight="1">
      <c r="A114" s="199">
        <v>1</v>
      </c>
      <c r="B114" s="134">
        <f>組合せ!B43</f>
        <v>0</v>
      </c>
      <c r="C114" s="135"/>
      <c r="D114" s="186"/>
      <c r="E114" s="187"/>
      <c r="F114" s="188"/>
      <c r="G114" s="81"/>
      <c r="H114" s="82" t="s">
        <v>26</v>
      </c>
      <c r="I114" s="82"/>
      <c r="J114" s="81"/>
      <c r="K114" s="82" t="s">
        <v>27</v>
      </c>
      <c r="L114" s="83"/>
      <c r="M114" s="82"/>
      <c r="N114" s="82" t="s">
        <v>28</v>
      </c>
      <c r="O114" s="82"/>
      <c r="P114" s="81"/>
      <c r="Q114" s="82" t="s">
        <v>28</v>
      </c>
      <c r="R114" s="83"/>
      <c r="S114" s="183">
        <f>(COUNTIF(D115:R115,"○")*3)+(COUNTIF(D115:R115,"△")*1)</f>
        <v>0</v>
      </c>
      <c r="T114" s="183"/>
      <c r="U114" s="183"/>
      <c r="V114" s="183">
        <f>SUM(F114:F123)</f>
        <v>0</v>
      </c>
      <c r="W114" s="183"/>
      <c r="X114" s="183">
        <f>SUM(D114:D123)</f>
        <v>0</v>
      </c>
      <c r="Y114" s="183"/>
      <c r="Z114" s="193">
        <f>V114-X114</f>
        <v>0</v>
      </c>
      <c r="AA114" s="159">
        <f>RANK(AB114,AB114:AB123)</f>
        <v>1</v>
      </c>
      <c r="AB114" s="195">
        <f>10000*S114+100*Z114+V114</f>
        <v>0</v>
      </c>
    </row>
    <row r="115" spans="1:28" ht="17.100000000000001" customHeight="1">
      <c r="A115" s="200"/>
      <c r="B115" s="136"/>
      <c r="C115" s="137"/>
      <c r="D115" s="189"/>
      <c r="E115" s="190"/>
      <c r="F115" s="191"/>
      <c r="G115" s="184" t="str">
        <f>IF(G114="","",IF(G114-I114&gt;0,"○",IF(G114-I114=0,"△","●")))</f>
        <v/>
      </c>
      <c r="H115" s="185"/>
      <c r="I115" s="192"/>
      <c r="J115" s="184" t="str">
        <f>IF(J114="","",IF(J114-L114&gt;0,"○",IF(J114-L114=0,"△","●")))</f>
        <v/>
      </c>
      <c r="K115" s="185"/>
      <c r="L115" s="192"/>
      <c r="M115" s="184" t="str">
        <f>IF(M114="","",IF(M114-O114&gt;0,"○",IF(M114-O114=0,"△","●")))</f>
        <v/>
      </c>
      <c r="N115" s="185"/>
      <c r="O115" s="192"/>
      <c r="P115" s="184" t="str">
        <f>IF(P114="","",IF(P114-R114&gt;0,"○",IF(P114-R114=0,"△","●")))</f>
        <v/>
      </c>
      <c r="Q115" s="185"/>
      <c r="R115" s="185"/>
      <c r="S115" s="183"/>
      <c r="T115" s="183"/>
      <c r="U115" s="183"/>
      <c r="V115" s="183"/>
      <c r="W115" s="183"/>
      <c r="X115" s="183"/>
      <c r="Y115" s="183"/>
      <c r="Z115" s="194"/>
      <c r="AA115" s="159"/>
      <c r="AB115" s="195"/>
    </row>
    <row r="116" spans="1:28" ht="17.100000000000001" customHeight="1">
      <c r="A116" s="183">
        <v>2</v>
      </c>
      <c r="B116" s="174">
        <f>組合せ!B44</f>
        <v>0</v>
      </c>
      <c r="C116" s="175"/>
      <c r="D116" s="84" t="str">
        <f>IF(G115="","",I114)</f>
        <v/>
      </c>
      <c r="E116" s="85" t="s">
        <v>28</v>
      </c>
      <c r="F116" s="86" t="str">
        <f>IF(G115="","",G114)</f>
        <v/>
      </c>
      <c r="G116" s="186"/>
      <c r="H116" s="187"/>
      <c r="I116" s="188"/>
      <c r="J116" s="81"/>
      <c r="K116" s="82" t="s">
        <v>27</v>
      </c>
      <c r="L116" s="83"/>
      <c r="M116" s="82"/>
      <c r="N116" s="82" t="s">
        <v>27</v>
      </c>
      <c r="O116" s="82"/>
      <c r="P116" s="81"/>
      <c r="Q116" s="82" t="s">
        <v>27</v>
      </c>
      <c r="R116" s="83"/>
      <c r="S116" s="183">
        <f>(COUNTIF(D117:R117,"○")*3)+(COUNTIF(D117:R117,"△")*1)</f>
        <v>0</v>
      </c>
      <c r="T116" s="183"/>
      <c r="U116" s="183"/>
      <c r="V116" s="183">
        <f>SUM(I114:I123)</f>
        <v>0</v>
      </c>
      <c r="W116" s="183"/>
      <c r="X116" s="183">
        <f>SUM(G114:G123)</f>
        <v>0</v>
      </c>
      <c r="Y116" s="183"/>
      <c r="Z116" s="193">
        <f>V116-X116</f>
        <v>0</v>
      </c>
      <c r="AA116" s="159">
        <f>RANK(AB116,AB114:AB123)</f>
        <v>1</v>
      </c>
      <c r="AB116" s="195">
        <f t="shared" ref="AB116" si="32">10000*S116+100*Z116+V116</f>
        <v>0</v>
      </c>
    </row>
    <row r="117" spans="1:28" ht="17.100000000000001" customHeight="1">
      <c r="A117" s="183"/>
      <c r="B117" s="176"/>
      <c r="C117" s="177"/>
      <c r="D117" s="196" t="str">
        <f>IF(D116="","",IF(D116-F116&gt;0,"○",IF(D116-F116=0,"△","●")))</f>
        <v/>
      </c>
      <c r="E117" s="197"/>
      <c r="F117" s="198"/>
      <c r="G117" s="189"/>
      <c r="H117" s="190"/>
      <c r="I117" s="191"/>
      <c r="J117" s="184" t="str">
        <f>IF(J116="","",IF(J116-L116&gt;0,"○",IF(J116-L116=0,"△","●")))</f>
        <v/>
      </c>
      <c r="K117" s="185"/>
      <c r="L117" s="192"/>
      <c r="M117" s="184" t="str">
        <f>IF(M116="","",IF(M116-O116&gt;0,"○",IF(M116-O116=0,"△","●")))</f>
        <v/>
      </c>
      <c r="N117" s="185"/>
      <c r="O117" s="192"/>
      <c r="P117" s="184" t="str">
        <f>IF(P116="","",IF(P116-R116&gt;0,"○",IF(P116-R116=0,"△","●")))</f>
        <v/>
      </c>
      <c r="Q117" s="185"/>
      <c r="R117" s="185"/>
      <c r="S117" s="183"/>
      <c r="T117" s="183"/>
      <c r="U117" s="183"/>
      <c r="V117" s="183"/>
      <c r="W117" s="183"/>
      <c r="X117" s="183"/>
      <c r="Y117" s="183"/>
      <c r="Z117" s="194"/>
      <c r="AA117" s="159"/>
      <c r="AB117" s="195"/>
    </row>
    <row r="118" spans="1:28" ht="17.100000000000001" customHeight="1">
      <c r="A118" s="199">
        <v>3</v>
      </c>
      <c r="B118" s="134">
        <f>組合せ!B45</f>
        <v>0</v>
      </c>
      <c r="C118" s="135"/>
      <c r="D118" s="85" t="str">
        <f>IF(J115="","",L114)</f>
        <v/>
      </c>
      <c r="E118" s="85" t="s">
        <v>29</v>
      </c>
      <c r="F118" s="86" t="str">
        <f>IF(J115="","",J114)</f>
        <v/>
      </c>
      <c r="G118" s="85" t="str">
        <f>IF(J117="","",L116)</f>
        <v/>
      </c>
      <c r="H118" s="85" t="s">
        <v>28</v>
      </c>
      <c r="I118" s="86" t="str">
        <f>IF(J117="","",J116)</f>
        <v/>
      </c>
      <c r="J118" s="186"/>
      <c r="K118" s="187"/>
      <c r="L118" s="188"/>
      <c r="M118" s="81"/>
      <c r="N118" s="82" t="s">
        <v>27</v>
      </c>
      <c r="O118" s="83"/>
      <c r="P118" s="82"/>
      <c r="Q118" s="82" t="s">
        <v>27</v>
      </c>
      <c r="R118" s="82"/>
      <c r="S118" s="183">
        <f>(COUNTIF(D119:R119,"○")*3)+(COUNTIF(D119:R119,"△")*1)</f>
        <v>0</v>
      </c>
      <c r="T118" s="183"/>
      <c r="U118" s="183"/>
      <c r="V118" s="183">
        <f>SUM(L114:L123)</f>
        <v>0</v>
      </c>
      <c r="W118" s="183"/>
      <c r="X118" s="183">
        <f>SUM(J114:J123)</f>
        <v>0</v>
      </c>
      <c r="Y118" s="183"/>
      <c r="Z118" s="193">
        <f>V118-X118</f>
        <v>0</v>
      </c>
      <c r="AA118" s="159">
        <f>RANK(AB118,AB114:AB123)</f>
        <v>1</v>
      </c>
      <c r="AB118" s="195">
        <f t="shared" ref="AB118" si="33">10000*S118+100*Z118+V118</f>
        <v>0</v>
      </c>
    </row>
    <row r="119" spans="1:28" ht="17.100000000000001" customHeight="1">
      <c r="A119" s="200"/>
      <c r="B119" s="136"/>
      <c r="C119" s="137"/>
      <c r="D119" s="201" t="str">
        <f>IF(D118="","",IF(D118-F118&gt;0,"○",IF(D118-F118=0,"△","●")))</f>
        <v/>
      </c>
      <c r="E119" s="201"/>
      <c r="F119" s="202"/>
      <c r="G119" s="201" t="str">
        <f>IF(G118="","",IF(G118-I118&gt;0,"○",IF(G118-I118=0,"△","●")))</f>
        <v/>
      </c>
      <c r="H119" s="197"/>
      <c r="I119" s="198"/>
      <c r="J119" s="189"/>
      <c r="K119" s="190"/>
      <c r="L119" s="191"/>
      <c r="M119" s="184" t="str">
        <f>IF(M118="","",IF(M118-O118&gt;0,"○",IF(M118-O118=0,"△","●")))</f>
        <v/>
      </c>
      <c r="N119" s="185"/>
      <c r="O119" s="192"/>
      <c r="P119" s="184" t="str">
        <f>IF(P118="","",IF(P118-R118&gt;0,"○",IF(P118-R118=0,"△","●")))</f>
        <v/>
      </c>
      <c r="Q119" s="185"/>
      <c r="R119" s="192"/>
      <c r="S119" s="183"/>
      <c r="T119" s="183"/>
      <c r="U119" s="183"/>
      <c r="V119" s="183"/>
      <c r="W119" s="183"/>
      <c r="X119" s="183"/>
      <c r="Y119" s="183"/>
      <c r="Z119" s="194"/>
      <c r="AA119" s="159"/>
      <c r="AB119" s="195"/>
    </row>
    <row r="120" spans="1:28" ht="17.100000000000001" customHeight="1">
      <c r="A120" s="183">
        <v>4</v>
      </c>
      <c r="B120" s="134">
        <f>組合せ!B46</f>
        <v>0</v>
      </c>
      <c r="C120" s="135"/>
      <c r="D120" s="84" t="str">
        <f>IF(M115="","",O114)</f>
        <v/>
      </c>
      <c r="E120" s="85" t="s">
        <v>27</v>
      </c>
      <c r="F120" s="86" t="str">
        <f>IF(M115="","",M114)</f>
        <v/>
      </c>
      <c r="G120" s="85" t="str">
        <f>IF(M117="","",O116)</f>
        <v/>
      </c>
      <c r="H120" s="85" t="s">
        <v>29</v>
      </c>
      <c r="I120" s="85" t="str">
        <f>IF(M117="","",M116)</f>
        <v/>
      </c>
      <c r="J120" s="84" t="str">
        <f>IF(M119="","",O118)</f>
        <v/>
      </c>
      <c r="K120" s="85" t="s">
        <v>29</v>
      </c>
      <c r="L120" s="86" t="str">
        <f>IF(M119="","",M118)</f>
        <v/>
      </c>
      <c r="M120" s="186"/>
      <c r="N120" s="187"/>
      <c r="O120" s="188"/>
      <c r="P120" s="81"/>
      <c r="Q120" s="82" t="s">
        <v>27</v>
      </c>
      <c r="R120" s="83"/>
      <c r="S120" s="183">
        <f>(COUNTIF(D121:R121,"○")*3)+(COUNTIF(D121:R121,"△")*1)</f>
        <v>0</v>
      </c>
      <c r="T120" s="183"/>
      <c r="U120" s="183"/>
      <c r="V120" s="183">
        <f>SUM(O114:O123)</f>
        <v>0</v>
      </c>
      <c r="W120" s="183"/>
      <c r="X120" s="183">
        <f>SUM(M114:M123)</f>
        <v>0</v>
      </c>
      <c r="Y120" s="183"/>
      <c r="Z120" s="193">
        <f>V120-X120</f>
        <v>0</v>
      </c>
      <c r="AA120" s="159">
        <f>RANK(AB120,AB114:AB123)</f>
        <v>1</v>
      </c>
      <c r="AB120" s="195">
        <f t="shared" ref="AB120" si="34">10000*S120+100*Z120+V120</f>
        <v>0</v>
      </c>
    </row>
    <row r="121" spans="1:28" ht="17.100000000000001" customHeight="1">
      <c r="A121" s="183"/>
      <c r="B121" s="136"/>
      <c r="C121" s="137"/>
      <c r="D121" s="197" t="str">
        <f>IF(D120="","",IF(D120-F120&gt;0,"○",IF(D120-F120=0,"△","●")))</f>
        <v/>
      </c>
      <c r="E121" s="197"/>
      <c r="F121" s="198"/>
      <c r="G121" s="197" t="str">
        <f>IF(G120="","",IF(G120-I120&gt;0,"○",IF(G120-I120=0,"△","●")))</f>
        <v/>
      </c>
      <c r="H121" s="197"/>
      <c r="I121" s="198"/>
      <c r="J121" s="196" t="str">
        <f>IF(J120="","",IF(J120-L120&gt;0,"○",IF(J120-L120=0,"△","●")))</f>
        <v/>
      </c>
      <c r="K121" s="197"/>
      <c r="L121" s="198"/>
      <c r="M121" s="189"/>
      <c r="N121" s="190"/>
      <c r="O121" s="191"/>
      <c r="P121" s="184" t="str">
        <f>IF(P120="","",IF(P120-R120&gt;0,"○",IF(P120-R120=0,"△","●")))</f>
        <v/>
      </c>
      <c r="Q121" s="185"/>
      <c r="R121" s="185"/>
      <c r="S121" s="183"/>
      <c r="T121" s="183"/>
      <c r="U121" s="183"/>
      <c r="V121" s="183"/>
      <c r="W121" s="183"/>
      <c r="X121" s="183"/>
      <c r="Y121" s="183"/>
      <c r="Z121" s="194"/>
      <c r="AA121" s="159"/>
      <c r="AB121" s="195"/>
    </row>
    <row r="122" spans="1:28" ht="17.100000000000001" customHeight="1">
      <c r="A122" s="199">
        <v>5</v>
      </c>
      <c r="B122" s="178">
        <f>組合せ!B47</f>
        <v>0</v>
      </c>
      <c r="C122" s="135"/>
      <c r="D122" s="84" t="str">
        <f>IF(P115="","",R114)</f>
        <v/>
      </c>
      <c r="E122" s="85" t="s">
        <v>27</v>
      </c>
      <c r="F122" s="86" t="str">
        <f>IF(P115="","",P114)</f>
        <v/>
      </c>
      <c r="G122" s="85" t="str">
        <f>IF(P117="","",R116)</f>
        <v/>
      </c>
      <c r="H122" s="85" t="s">
        <v>27</v>
      </c>
      <c r="I122" s="85" t="str">
        <f>IF(P117="","",P116)</f>
        <v/>
      </c>
      <c r="J122" s="84" t="str">
        <f>IF(P119="","",R118)</f>
        <v/>
      </c>
      <c r="K122" s="85" t="s">
        <v>27</v>
      </c>
      <c r="L122" s="86" t="str">
        <f>IF(P119="","",P118)</f>
        <v/>
      </c>
      <c r="M122" s="85" t="str">
        <f>IF(P121="","",R120)</f>
        <v/>
      </c>
      <c r="N122" s="85" t="s">
        <v>27</v>
      </c>
      <c r="O122" s="86" t="str">
        <f>IF(P121="","",P120)</f>
        <v/>
      </c>
      <c r="P122" s="186"/>
      <c r="Q122" s="187"/>
      <c r="R122" s="188"/>
      <c r="S122" s="183">
        <f>(COUNTIF(D123:R123,"○")*3)+(COUNTIF(D123:R123,"△")*1)</f>
        <v>0</v>
      </c>
      <c r="T122" s="183"/>
      <c r="U122" s="183"/>
      <c r="V122" s="183">
        <f>SUM(R114:R123)</f>
        <v>0</v>
      </c>
      <c r="W122" s="183"/>
      <c r="X122" s="183">
        <f>SUM(P114:P123)</f>
        <v>0</v>
      </c>
      <c r="Y122" s="183"/>
      <c r="Z122" s="193">
        <f>V122-X122</f>
        <v>0</v>
      </c>
      <c r="AA122" s="159">
        <f>RANK(AB122,AB114:AB123)</f>
        <v>1</v>
      </c>
      <c r="AB122" s="195">
        <f t="shared" ref="AB122" si="35">10000*S122+100*Z122+V122</f>
        <v>0</v>
      </c>
    </row>
    <row r="123" spans="1:28" ht="17.100000000000001" customHeight="1">
      <c r="A123" s="200"/>
      <c r="B123" s="179"/>
      <c r="C123" s="137"/>
      <c r="D123" s="196" t="str">
        <f>IF(D122="","",IF(D122-F122&gt;0,"○",IF(D122-F122=0,"△","●")))</f>
        <v/>
      </c>
      <c r="E123" s="197"/>
      <c r="F123" s="198"/>
      <c r="G123" s="196" t="str">
        <f>IF(G122="","",IF(G122-I122&gt;0,"○",IF(G122-I122=0,"△","●")))</f>
        <v/>
      </c>
      <c r="H123" s="197"/>
      <c r="I123" s="198"/>
      <c r="J123" s="196" t="str">
        <f>IF(J122="","",IF(J122-L122&gt;0,"○",IF(J122-L122=0,"△","●")))</f>
        <v/>
      </c>
      <c r="K123" s="197"/>
      <c r="L123" s="198"/>
      <c r="M123" s="196" t="str">
        <f>IF(M122="","",IF(M122-O122&gt;0,"○",IF(M122-O122=0,"△","●")))</f>
        <v/>
      </c>
      <c r="N123" s="197"/>
      <c r="O123" s="198"/>
      <c r="P123" s="189"/>
      <c r="Q123" s="190"/>
      <c r="R123" s="191"/>
      <c r="S123" s="183"/>
      <c r="T123" s="183"/>
      <c r="U123" s="183"/>
      <c r="V123" s="183"/>
      <c r="W123" s="183"/>
      <c r="X123" s="183"/>
      <c r="Y123" s="183"/>
      <c r="Z123" s="194"/>
      <c r="AA123" s="159"/>
      <c r="AB123" s="195"/>
    </row>
    <row r="124" spans="1:28" ht="34.5" customHeight="1">
      <c r="A124" s="145">
        <f>組合せ!D48</f>
        <v>0</v>
      </c>
      <c r="B124" s="145"/>
      <c r="C124" s="180" t="s">
        <v>32</v>
      </c>
      <c r="D124" s="180"/>
      <c r="E124" s="180"/>
      <c r="F124" s="180"/>
      <c r="G124" s="146">
        <f>組合せ!F48</f>
        <v>0</v>
      </c>
      <c r="H124" s="146"/>
      <c r="I124" s="146"/>
      <c r="J124" s="146"/>
      <c r="K124" s="146"/>
      <c r="L124" s="146"/>
      <c r="M124" s="146"/>
      <c r="N124" s="146"/>
      <c r="O124" s="146"/>
      <c r="P124" s="180" t="s">
        <v>44</v>
      </c>
      <c r="Q124" s="180"/>
      <c r="R124" s="180"/>
      <c r="S124" s="180"/>
      <c r="T124" s="180"/>
      <c r="U124" s="180"/>
      <c r="V124" s="180"/>
      <c r="W124" s="78"/>
      <c r="X124" s="78"/>
      <c r="Y124" s="78"/>
      <c r="Z124" s="78"/>
      <c r="AA124" s="78"/>
      <c r="AB124" s="79"/>
    </row>
    <row r="125" spans="1:28" ht="17.100000000000001" customHeight="1">
      <c r="A125" s="6"/>
      <c r="B125" s="147">
        <f>A124</f>
        <v>0</v>
      </c>
      <c r="C125" s="148"/>
      <c r="D125" s="151">
        <f>B127</f>
        <v>0</v>
      </c>
      <c r="E125" s="152"/>
      <c r="F125" s="153"/>
      <c r="G125" s="151">
        <f>B129</f>
        <v>0</v>
      </c>
      <c r="H125" s="152"/>
      <c r="I125" s="153"/>
      <c r="J125" s="151">
        <f>B131</f>
        <v>0</v>
      </c>
      <c r="K125" s="152"/>
      <c r="L125" s="153"/>
      <c r="M125" s="151">
        <f>B133</f>
        <v>0</v>
      </c>
      <c r="N125" s="152"/>
      <c r="O125" s="153"/>
      <c r="P125" s="151">
        <f>B135</f>
        <v>0</v>
      </c>
      <c r="Q125" s="152"/>
      <c r="R125" s="152"/>
      <c r="S125" s="164" t="s">
        <v>20</v>
      </c>
      <c r="T125" s="164"/>
      <c r="U125" s="164"/>
      <c r="V125" s="183" t="s">
        <v>21</v>
      </c>
      <c r="W125" s="183"/>
      <c r="X125" s="183" t="s">
        <v>22</v>
      </c>
      <c r="Y125" s="183"/>
      <c r="Z125" s="7" t="s">
        <v>23</v>
      </c>
      <c r="AA125" s="159" t="s">
        <v>24</v>
      </c>
      <c r="AB125" s="8"/>
    </row>
    <row r="126" spans="1:28" ht="17.100000000000001" customHeight="1">
      <c r="A126" s="9"/>
      <c r="B126" s="149"/>
      <c r="C126" s="150"/>
      <c r="D126" s="154"/>
      <c r="E126" s="155"/>
      <c r="F126" s="156"/>
      <c r="G126" s="154"/>
      <c r="H126" s="155"/>
      <c r="I126" s="156"/>
      <c r="J126" s="154"/>
      <c r="K126" s="155"/>
      <c r="L126" s="156"/>
      <c r="M126" s="154"/>
      <c r="N126" s="155"/>
      <c r="O126" s="156"/>
      <c r="P126" s="154"/>
      <c r="Q126" s="155"/>
      <c r="R126" s="155"/>
      <c r="S126" s="164"/>
      <c r="T126" s="164"/>
      <c r="U126" s="164"/>
      <c r="V126" s="183"/>
      <c r="W126" s="183"/>
      <c r="X126" s="183"/>
      <c r="Y126" s="183"/>
      <c r="Z126" s="10" t="s">
        <v>25</v>
      </c>
      <c r="AA126" s="159"/>
      <c r="AB126" s="8"/>
    </row>
    <row r="127" spans="1:28" ht="17.100000000000001" customHeight="1">
      <c r="A127" s="199">
        <v>1</v>
      </c>
      <c r="B127" s="134">
        <f>組合せ!B48</f>
        <v>0</v>
      </c>
      <c r="C127" s="135"/>
      <c r="D127" s="186"/>
      <c r="E127" s="187"/>
      <c r="F127" s="188"/>
      <c r="G127" s="81"/>
      <c r="H127" s="82" t="s">
        <v>26</v>
      </c>
      <c r="I127" s="82"/>
      <c r="J127" s="81"/>
      <c r="K127" s="82" t="s">
        <v>27</v>
      </c>
      <c r="L127" s="83"/>
      <c r="M127" s="82"/>
      <c r="N127" s="82" t="s">
        <v>28</v>
      </c>
      <c r="O127" s="82"/>
      <c r="P127" s="81"/>
      <c r="Q127" s="82" t="s">
        <v>28</v>
      </c>
      <c r="R127" s="83"/>
      <c r="S127" s="183">
        <f>(COUNTIF(D128:R128,"○")*3)+(COUNTIF(D128:R128,"△")*1)</f>
        <v>0</v>
      </c>
      <c r="T127" s="183"/>
      <c r="U127" s="183"/>
      <c r="V127" s="183">
        <f>SUM(F127:F136)</f>
        <v>0</v>
      </c>
      <c r="W127" s="183"/>
      <c r="X127" s="183">
        <f>SUM(D127:D136)</f>
        <v>0</v>
      </c>
      <c r="Y127" s="183"/>
      <c r="Z127" s="193">
        <f>V127-X127</f>
        <v>0</v>
      </c>
      <c r="AA127" s="159">
        <f>RANK(AB127,AB127:AB136)</f>
        <v>1</v>
      </c>
      <c r="AB127" s="195">
        <f>10000*S127+100*Z127+V127</f>
        <v>0</v>
      </c>
    </row>
    <row r="128" spans="1:28" ht="17.100000000000001" customHeight="1">
      <c r="A128" s="200"/>
      <c r="B128" s="136"/>
      <c r="C128" s="137"/>
      <c r="D128" s="189"/>
      <c r="E128" s="190"/>
      <c r="F128" s="191"/>
      <c r="G128" s="184" t="str">
        <f>IF(G127="","",IF(G127-I127&gt;0,"○",IF(G127-I127=0,"△","●")))</f>
        <v/>
      </c>
      <c r="H128" s="185"/>
      <c r="I128" s="192"/>
      <c r="J128" s="184" t="str">
        <f>IF(J127="","",IF(J127-L127&gt;0,"○",IF(J127-L127=0,"△","●")))</f>
        <v/>
      </c>
      <c r="K128" s="185"/>
      <c r="L128" s="192"/>
      <c r="M128" s="184" t="str">
        <f>IF(M127="","",IF(M127-O127&gt;0,"○",IF(M127-O127=0,"△","●")))</f>
        <v/>
      </c>
      <c r="N128" s="185"/>
      <c r="O128" s="192"/>
      <c r="P128" s="184" t="str">
        <f>IF(P127="","",IF(P127-R127&gt;0,"○",IF(P127-R127=0,"△","●")))</f>
        <v/>
      </c>
      <c r="Q128" s="185"/>
      <c r="R128" s="185"/>
      <c r="S128" s="183"/>
      <c r="T128" s="183"/>
      <c r="U128" s="183"/>
      <c r="V128" s="183"/>
      <c r="W128" s="183"/>
      <c r="X128" s="183"/>
      <c r="Y128" s="183"/>
      <c r="Z128" s="194"/>
      <c r="AA128" s="159"/>
      <c r="AB128" s="195"/>
    </row>
    <row r="129" spans="1:28" ht="17.100000000000001" customHeight="1">
      <c r="A129" s="183">
        <v>2</v>
      </c>
      <c r="B129" s="174">
        <f>組合せ!B49</f>
        <v>0</v>
      </c>
      <c r="C129" s="175"/>
      <c r="D129" s="84" t="str">
        <f>IF(G128="","",I127)</f>
        <v/>
      </c>
      <c r="E129" s="85" t="s">
        <v>28</v>
      </c>
      <c r="F129" s="86" t="str">
        <f>IF(G128="","",G127)</f>
        <v/>
      </c>
      <c r="G129" s="186"/>
      <c r="H129" s="187"/>
      <c r="I129" s="188"/>
      <c r="J129" s="81"/>
      <c r="K129" s="82" t="s">
        <v>27</v>
      </c>
      <c r="L129" s="83"/>
      <c r="M129" s="82"/>
      <c r="N129" s="82" t="s">
        <v>27</v>
      </c>
      <c r="O129" s="82"/>
      <c r="P129" s="81"/>
      <c r="Q129" s="82" t="s">
        <v>27</v>
      </c>
      <c r="R129" s="83"/>
      <c r="S129" s="183">
        <f>(COUNTIF(D130:R130,"○")*3)+(COUNTIF(D130:R130,"△")*1)</f>
        <v>0</v>
      </c>
      <c r="T129" s="183"/>
      <c r="U129" s="183"/>
      <c r="V129" s="183">
        <f>SUM(I127:I136)</f>
        <v>0</v>
      </c>
      <c r="W129" s="183"/>
      <c r="X129" s="183">
        <f>SUM(G127:G136)</f>
        <v>0</v>
      </c>
      <c r="Y129" s="183"/>
      <c r="Z129" s="193">
        <f>V129-X129</f>
        <v>0</v>
      </c>
      <c r="AA129" s="159">
        <f>RANK(AB129,AB127:AB136)</f>
        <v>1</v>
      </c>
      <c r="AB129" s="195">
        <f t="shared" ref="AB129" si="36">10000*S129+100*Z129+V129</f>
        <v>0</v>
      </c>
    </row>
    <row r="130" spans="1:28" ht="17.100000000000001" customHeight="1">
      <c r="A130" s="183"/>
      <c r="B130" s="176"/>
      <c r="C130" s="177"/>
      <c r="D130" s="196" t="str">
        <f>IF(D129="","",IF(D129-F129&gt;0,"○",IF(D129-F129=0,"△","●")))</f>
        <v/>
      </c>
      <c r="E130" s="197"/>
      <c r="F130" s="198"/>
      <c r="G130" s="189"/>
      <c r="H130" s="190"/>
      <c r="I130" s="191"/>
      <c r="J130" s="184" t="str">
        <f>IF(J129="","",IF(J129-L129&gt;0,"○",IF(J129-L129=0,"△","●")))</f>
        <v/>
      </c>
      <c r="K130" s="185"/>
      <c r="L130" s="192"/>
      <c r="M130" s="184" t="str">
        <f>IF(M129="","",IF(M129-O129&gt;0,"○",IF(M129-O129=0,"△","●")))</f>
        <v/>
      </c>
      <c r="N130" s="185"/>
      <c r="O130" s="192"/>
      <c r="P130" s="184" t="str">
        <f>IF(P129="","",IF(P129-R129&gt;0,"○",IF(P129-R129=0,"△","●")))</f>
        <v/>
      </c>
      <c r="Q130" s="185"/>
      <c r="R130" s="185"/>
      <c r="S130" s="183"/>
      <c r="T130" s="183"/>
      <c r="U130" s="183"/>
      <c r="V130" s="183"/>
      <c r="W130" s="183"/>
      <c r="X130" s="183"/>
      <c r="Y130" s="183"/>
      <c r="Z130" s="194"/>
      <c r="AA130" s="159"/>
      <c r="AB130" s="195"/>
    </row>
    <row r="131" spans="1:28" ht="17.100000000000001" customHeight="1">
      <c r="A131" s="199">
        <v>3</v>
      </c>
      <c r="B131" s="134">
        <f>組合せ!B50</f>
        <v>0</v>
      </c>
      <c r="C131" s="135"/>
      <c r="D131" s="85" t="str">
        <f>IF(J128="","",L127)</f>
        <v/>
      </c>
      <c r="E131" s="85" t="s">
        <v>29</v>
      </c>
      <c r="F131" s="86" t="str">
        <f>IF(J128="","",J127)</f>
        <v/>
      </c>
      <c r="G131" s="85" t="str">
        <f>IF(J130="","",L129)</f>
        <v/>
      </c>
      <c r="H131" s="85" t="s">
        <v>28</v>
      </c>
      <c r="I131" s="86" t="str">
        <f>IF(J130="","",J129)</f>
        <v/>
      </c>
      <c r="J131" s="186"/>
      <c r="K131" s="187"/>
      <c r="L131" s="188"/>
      <c r="M131" s="81"/>
      <c r="N131" s="82" t="s">
        <v>27</v>
      </c>
      <c r="O131" s="83"/>
      <c r="P131" s="82"/>
      <c r="Q131" s="82" t="s">
        <v>27</v>
      </c>
      <c r="R131" s="82"/>
      <c r="S131" s="183">
        <f>(COUNTIF(D132:R132,"○")*3)+(COUNTIF(D132:R132,"△")*1)</f>
        <v>0</v>
      </c>
      <c r="T131" s="183"/>
      <c r="U131" s="183"/>
      <c r="V131" s="183">
        <f>SUM(L127:L136)</f>
        <v>0</v>
      </c>
      <c r="W131" s="183"/>
      <c r="X131" s="183">
        <f>SUM(J127:J136)</f>
        <v>0</v>
      </c>
      <c r="Y131" s="183"/>
      <c r="Z131" s="193">
        <f>V131-X131</f>
        <v>0</v>
      </c>
      <c r="AA131" s="159">
        <f>RANK(AB131,AB127:AB136)</f>
        <v>1</v>
      </c>
      <c r="AB131" s="195">
        <f t="shared" ref="AB131" si="37">10000*S131+100*Z131+V131</f>
        <v>0</v>
      </c>
    </row>
    <row r="132" spans="1:28" ht="17.100000000000001" customHeight="1">
      <c r="A132" s="200"/>
      <c r="B132" s="136"/>
      <c r="C132" s="137"/>
      <c r="D132" s="201" t="str">
        <f>IF(D131="","",IF(D131-F131&gt;0,"○",IF(D131-F131=0,"△","●")))</f>
        <v/>
      </c>
      <c r="E132" s="201"/>
      <c r="F132" s="202"/>
      <c r="G132" s="201" t="str">
        <f>IF(G131="","",IF(G131-I131&gt;0,"○",IF(G131-I131=0,"△","●")))</f>
        <v/>
      </c>
      <c r="H132" s="197"/>
      <c r="I132" s="198"/>
      <c r="J132" s="189"/>
      <c r="K132" s="190"/>
      <c r="L132" s="191"/>
      <c r="M132" s="184" t="str">
        <f>IF(M131="","",IF(M131-O131&gt;0,"○",IF(M131-O131=0,"△","●")))</f>
        <v/>
      </c>
      <c r="N132" s="185"/>
      <c r="O132" s="192"/>
      <c r="P132" s="184" t="str">
        <f>IF(P131="","",IF(P131-R131&gt;0,"○",IF(P131-R131=0,"△","●")))</f>
        <v/>
      </c>
      <c r="Q132" s="185"/>
      <c r="R132" s="192"/>
      <c r="S132" s="183"/>
      <c r="T132" s="183"/>
      <c r="U132" s="183"/>
      <c r="V132" s="183"/>
      <c r="W132" s="183"/>
      <c r="X132" s="183"/>
      <c r="Y132" s="183"/>
      <c r="Z132" s="194"/>
      <c r="AA132" s="159"/>
      <c r="AB132" s="195"/>
    </row>
    <row r="133" spans="1:28" ht="17.100000000000001" customHeight="1">
      <c r="A133" s="183">
        <v>4</v>
      </c>
      <c r="B133" s="134">
        <f>組合せ!B51</f>
        <v>0</v>
      </c>
      <c r="C133" s="135"/>
      <c r="D133" s="84" t="str">
        <f>IF(M128="","",O127)</f>
        <v/>
      </c>
      <c r="E133" s="85" t="s">
        <v>27</v>
      </c>
      <c r="F133" s="86" t="str">
        <f>IF(M128="","",M127)</f>
        <v/>
      </c>
      <c r="G133" s="85" t="str">
        <f>IF(M130="","",O129)</f>
        <v/>
      </c>
      <c r="H133" s="85" t="s">
        <v>29</v>
      </c>
      <c r="I133" s="85" t="str">
        <f>IF(M130="","",M129)</f>
        <v/>
      </c>
      <c r="J133" s="84" t="str">
        <f>IF(M132="","",O131)</f>
        <v/>
      </c>
      <c r="K133" s="85" t="s">
        <v>29</v>
      </c>
      <c r="L133" s="86" t="str">
        <f>IF(M132="","",M131)</f>
        <v/>
      </c>
      <c r="M133" s="186"/>
      <c r="N133" s="187"/>
      <c r="O133" s="188"/>
      <c r="P133" s="81"/>
      <c r="Q133" s="82" t="s">
        <v>27</v>
      </c>
      <c r="R133" s="83"/>
      <c r="S133" s="183">
        <f>(COUNTIF(D134:R134,"○")*3)+(COUNTIF(D134:R134,"△")*1)</f>
        <v>0</v>
      </c>
      <c r="T133" s="183"/>
      <c r="U133" s="183"/>
      <c r="V133" s="183">
        <f>SUM(O127:O136)</f>
        <v>0</v>
      </c>
      <c r="W133" s="183"/>
      <c r="X133" s="183">
        <f>SUM(M127:M136)</f>
        <v>0</v>
      </c>
      <c r="Y133" s="183"/>
      <c r="Z133" s="193">
        <f>V133-X133</f>
        <v>0</v>
      </c>
      <c r="AA133" s="159">
        <f>RANK(AB133,AB127:AB136)</f>
        <v>1</v>
      </c>
      <c r="AB133" s="195">
        <f t="shared" ref="AB133" si="38">10000*S133+100*Z133+V133</f>
        <v>0</v>
      </c>
    </row>
    <row r="134" spans="1:28" ht="17.100000000000001" customHeight="1">
      <c r="A134" s="183"/>
      <c r="B134" s="136"/>
      <c r="C134" s="137"/>
      <c r="D134" s="197" t="str">
        <f>IF(D133="","",IF(D133-F133&gt;0,"○",IF(D133-F133=0,"△","●")))</f>
        <v/>
      </c>
      <c r="E134" s="197"/>
      <c r="F134" s="198"/>
      <c r="G134" s="197" t="str">
        <f>IF(G133="","",IF(G133-I133&gt;0,"○",IF(G133-I133=0,"△","●")))</f>
        <v/>
      </c>
      <c r="H134" s="197"/>
      <c r="I134" s="198"/>
      <c r="J134" s="196" t="str">
        <f>IF(J133="","",IF(J133-L133&gt;0,"○",IF(J133-L133=0,"△","●")))</f>
        <v/>
      </c>
      <c r="K134" s="197"/>
      <c r="L134" s="198"/>
      <c r="M134" s="189"/>
      <c r="N134" s="190"/>
      <c r="O134" s="191"/>
      <c r="P134" s="184" t="str">
        <f>IF(P133="","",IF(P133-R133&gt;0,"○",IF(P133-R133=0,"△","●")))</f>
        <v/>
      </c>
      <c r="Q134" s="185"/>
      <c r="R134" s="185"/>
      <c r="S134" s="183"/>
      <c r="T134" s="183"/>
      <c r="U134" s="183"/>
      <c r="V134" s="183"/>
      <c r="W134" s="183"/>
      <c r="X134" s="183"/>
      <c r="Y134" s="183"/>
      <c r="Z134" s="194"/>
      <c r="AA134" s="159"/>
      <c r="AB134" s="195"/>
    </row>
    <row r="135" spans="1:28" ht="17.100000000000001" customHeight="1">
      <c r="A135" s="199">
        <v>5</v>
      </c>
      <c r="B135" s="178">
        <f>組合せ!B52</f>
        <v>0</v>
      </c>
      <c r="C135" s="135"/>
      <c r="D135" s="84" t="str">
        <f>IF(P128="","",R127)</f>
        <v/>
      </c>
      <c r="E135" s="85" t="s">
        <v>27</v>
      </c>
      <c r="F135" s="86" t="str">
        <f>IF(P128="","",P127)</f>
        <v/>
      </c>
      <c r="G135" s="85" t="str">
        <f>IF(P130="","",R129)</f>
        <v/>
      </c>
      <c r="H135" s="85" t="s">
        <v>27</v>
      </c>
      <c r="I135" s="85" t="str">
        <f>IF(P130="","",P129)</f>
        <v/>
      </c>
      <c r="J135" s="84" t="str">
        <f>IF(P132="","",R131)</f>
        <v/>
      </c>
      <c r="K135" s="85" t="s">
        <v>27</v>
      </c>
      <c r="L135" s="86" t="str">
        <f>IF(P132="","",P131)</f>
        <v/>
      </c>
      <c r="M135" s="85" t="str">
        <f>IF(P134="","",R133)</f>
        <v/>
      </c>
      <c r="N135" s="85" t="s">
        <v>27</v>
      </c>
      <c r="O135" s="86" t="str">
        <f>IF(P134="","",P133)</f>
        <v/>
      </c>
      <c r="P135" s="186"/>
      <c r="Q135" s="187"/>
      <c r="R135" s="188"/>
      <c r="S135" s="183">
        <f>(COUNTIF(D136:R136,"○")*3)+(COUNTIF(D136:R136,"△")*1)</f>
        <v>0</v>
      </c>
      <c r="T135" s="183"/>
      <c r="U135" s="183"/>
      <c r="V135" s="183">
        <f>SUM(R127:R136)</f>
        <v>0</v>
      </c>
      <c r="W135" s="183"/>
      <c r="X135" s="183">
        <f>SUM(P127:P136)</f>
        <v>0</v>
      </c>
      <c r="Y135" s="183"/>
      <c r="Z135" s="193">
        <f>V135-X135</f>
        <v>0</v>
      </c>
      <c r="AA135" s="159">
        <f>RANK(AB135,AB127:AB136)</f>
        <v>1</v>
      </c>
      <c r="AB135" s="195">
        <f t="shared" ref="AB135" si="39">10000*S135+100*Z135+V135</f>
        <v>0</v>
      </c>
    </row>
    <row r="136" spans="1:28" ht="17.100000000000001" customHeight="1">
      <c r="A136" s="200"/>
      <c r="B136" s="179"/>
      <c r="C136" s="137"/>
      <c r="D136" s="196" t="str">
        <f>IF(D135="","",IF(D135-F135&gt;0,"○",IF(D135-F135=0,"△","●")))</f>
        <v/>
      </c>
      <c r="E136" s="197"/>
      <c r="F136" s="198"/>
      <c r="G136" s="196" t="str">
        <f>IF(G135="","",IF(G135-I135&gt;0,"○",IF(G135-I135=0,"△","●")))</f>
        <v/>
      </c>
      <c r="H136" s="197"/>
      <c r="I136" s="198"/>
      <c r="J136" s="196" t="str">
        <f>IF(J135="","",IF(J135-L135&gt;0,"○",IF(J135-L135=0,"△","●")))</f>
        <v/>
      </c>
      <c r="K136" s="197"/>
      <c r="L136" s="198"/>
      <c r="M136" s="196" t="str">
        <f>IF(M135="","",IF(M135-O135&gt;0,"○",IF(M135-O135=0,"△","●")))</f>
        <v/>
      </c>
      <c r="N136" s="197"/>
      <c r="O136" s="198"/>
      <c r="P136" s="189"/>
      <c r="Q136" s="190"/>
      <c r="R136" s="191"/>
      <c r="S136" s="183"/>
      <c r="T136" s="183"/>
      <c r="U136" s="183"/>
      <c r="V136" s="183"/>
      <c r="W136" s="183"/>
      <c r="X136" s="183"/>
      <c r="Y136" s="183"/>
      <c r="Z136" s="194"/>
      <c r="AA136" s="159"/>
      <c r="AB136" s="195"/>
    </row>
    <row r="137" spans="1:28" ht="17.100000000000001" customHeight="1">
      <c r="A137" s="79"/>
      <c r="B137" s="79"/>
      <c r="C137" s="79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8"/>
      <c r="T137" s="88"/>
      <c r="U137" s="88"/>
      <c r="V137" s="88"/>
      <c r="W137" s="88"/>
      <c r="X137" s="88"/>
      <c r="Y137" s="88"/>
      <c r="Z137" s="89"/>
      <c r="AA137" s="8"/>
      <c r="AB137" s="8"/>
    </row>
    <row r="138" spans="1:28" ht="34.5" customHeight="1">
      <c r="A138" s="145" t="str">
        <f>組合せ!D53</f>
        <v>K</v>
      </c>
      <c r="B138" s="145"/>
      <c r="C138" s="146" t="s">
        <v>32</v>
      </c>
      <c r="D138" s="146"/>
      <c r="E138" s="146"/>
      <c r="F138" s="146"/>
      <c r="G138" s="146" t="str">
        <f>組合せ!F53</f>
        <v>K1</v>
      </c>
      <c r="H138" s="146"/>
      <c r="I138" s="146"/>
      <c r="J138" s="146"/>
      <c r="K138" s="146"/>
      <c r="L138" s="146"/>
      <c r="M138" s="146"/>
      <c r="N138" s="146"/>
      <c r="O138" s="146"/>
      <c r="P138" s="146" t="s">
        <v>45</v>
      </c>
      <c r="Q138" s="146"/>
      <c r="R138" s="146"/>
      <c r="S138" s="146"/>
      <c r="T138" s="146"/>
      <c r="U138" s="146"/>
      <c r="V138" s="146"/>
      <c r="W138" s="146"/>
      <c r="X138" s="78"/>
      <c r="Y138" s="78"/>
      <c r="Z138" s="78"/>
      <c r="AA138" s="78"/>
      <c r="AB138" s="79"/>
    </row>
    <row r="139" spans="1:28" ht="17.100000000000001" customHeight="1">
      <c r="A139" s="6"/>
      <c r="B139" s="147" t="str">
        <f>A138</f>
        <v>K</v>
      </c>
      <c r="C139" s="148"/>
      <c r="D139" s="151" t="e">
        <f>B141</f>
        <v>#N/A</v>
      </c>
      <c r="E139" s="152"/>
      <c r="F139" s="153"/>
      <c r="G139" s="151" t="e">
        <f>B143</f>
        <v>#N/A</v>
      </c>
      <c r="H139" s="152"/>
      <c r="I139" s="153"/>
      <c r="J139" s="151" t="e">
        <f>B145</f>
        <v>#N/A</v>
      </c>
      <c r="K139" s="152"/>
      <c r="L139" s="153"/>
      <c r="M139" s="151" t="e">
        <f>B147</f>
        <v>#N/A</v>
      </c>
      <c r="N139" s="152"/>
      <c r="O139" s="153"/>
      <c r="P139" s="151" t="e">
        <f>B149</f>
        <v>#N/A</v>
      </c>
      <c r="Q139" s="152"/>
      <c r="R139" s="152"/>
      <c r="S139" s="164" t="s">
        <v>20</v>
      </c>
      <c r="T139" s="164"/>
      <c r="U139" s="164"/>
      <c r="V139" s="183" t="s">
        <v>21</v>
      </c>
      <c r="W139" s="183"/>
      <c r="X139" s="183" t="s">
        <v>22</v>
      </c>
      <c r="Y139" s="183"/>
      <c r="Z139" s="7" t="s">
        <v>23</v>
      </c>
      <c r="AA139" s="159" t="s">
        <v>24</v>
      </c>
      <c r="AB139" s="8"/>
    </row>
    <row r="140" spans="1:28" ht="17.100000000000001" customHeight="1">
      <c r="A140" s="9"/>
      <c r="B140" s="149"/>
      <c r="C140" s="150"/>
      <c r="D140" s="154"/>
      <c r="E140" s="155"/>
      <c r="F140" s="156"/>
      <c r="G140" s="154"/>
      <c r="H140" s="155"/>
      <c r="I140" s="156"/>
      <c r="J140" s="154"/>
      <c r="K140" s="155"/>
      <c r="L140" s="156"/>
      <c r="M140" s="154"/>
      <c r="N140" s="155"/>
      <c r="O140" s="156"/>
      <c r="P140" s="154"/>
      <c r="Q140" s="155"/>
      <c r="R140" s="155"/>
      <c r="S140" s="164"/>
      <c r="T140" s="164"/>
      <c r="U140" s="164"/>
      <c r="V140" s="183"/>
      <c r="W140" s="183"/>
      <c r="X140" s="183"/>
      <c r="Y140" s="183"/>
      <c r="Z140" s="10" t="s">
        <v>25</v>
      </c>
      <c r="AA140" s="159"/>
      <c r="AB140" s="8"/>
    </row>
    <row r="141" spans="1:28" ht="17.100000000000001" customHeight="1">
      <c r="A141" s="199">
        <v>1</v>
      </c>
      <c r="B141" s="134" t="e">
        <f>組合せ!B53</f>
        <v>#N/A</v>
      </c>
      <c r="C141" s="135"/>
      <c r="D141" s="186"/>
      <c r="E141" s="187"/>
      <c r="F141" s="188"/>
      <c r="G141" s="81"/>
      <c r="H141" s="82" t="s">
        <v>26</v>
      </c>
      <c r="I141" s="82"/>
      <c r="J141" s="81"/>
      <c r="K141" s="82" t="s">
        <v>27</v>
      </c>
      <c r="L141" s="83"/>
      <c r="M141" s="82"/>
      <c r="N141" s="82" t="s">
        <v>28</v>
      </c>
      <c r="O141" s="82"/>
      <c r="P141" s="81"/>
      <c r="Q141" s="82" t="s">
        <v>28</v>
      </c>
      <c r="R141" s="83"/>
      <c r="S141" s="183">
        <f>(COUNTIF(D142:R142,"○")*3)+(COUNTIF(D142:R142,"△")*1)</f>
        <v>0</v>
      </c>
      <c r="T141" s="183"/>
      <c r="U141" s="183"/>
      <c r="V141" s="183">
        <f>SUM(F141:F150)</f>
        <v>0</v>
      </c>
      <c r="W141" s="183"/>
      <c r="X141" s="183">
        <f>SUM(D141:D150)</f>
        <v>0</v>
      </c>
      <c r="Y141" s="183"/>
      <c r="Z141" s="193">
        <f>V141-X141</f>
        <v>0</v>
      </c>
      <c r="AA141" s="159">
        <f>RANK(AB141,AB141:AB150)</f>
        <v>1</v>
      </c>
      <c r="AB141" s="195">
        <f>10000*S141+100*Z141+V141</f>
        <v>0</v>
      </c>
    </row>
    <row r="142" spans="1:28" ht="17.100000000000001" customHeight="1">
      <c r="A142" s="200"/>
      <c r="B142" s="136"/>
      <c r="C142" s="137"/>
      <c r="D142" s="189"/>
      <c r="E142" s="190"/>
      <c r="F142" s="191"/>
      <c r="G142" s="184" t="str">
        <f>IF(G141="","",IF(G141-I141&gt;0,"○",IF(G141-I141=0,"△","●")))</f>
        <v/>
      </c>
      <c r="H142" s="185"/>
      <c r="I142" s="192"/>
      <c r="J142" s="184" t="str">
        <f>IF(J141="","",IF(J141-L141&gt;0,"○",IF(J141-L141=0,"△","●")))</f>
        <v/>
      </c>
      <c r="K142" s="185"/>
      <c r="L142" s="192"/>
      <c r="M142" s="184" t="str">
        <f>IF(M141="","",IF(M141-O141&gt;0,"○",IF(M141-O141=0,"△","●")))</f>
        <v/>
      </c>
      <c r="N142" s="185"/>
      <c r="O142" s="192"/>
      <c r="P142" s="184" t="str">
        <f>IF(P141="","",IF(P141-R141&gt;0,"○",IF(P141-R141=0,"△","●")))</f>
        <v/>
      </c>
      <c r="Q142" s="185"/>
      <c r="R142" s="185"/>
      <c r="S142" s="183"/>
      <c r="T142" s="183"/>
      <c r="U142" s="183"/>
      <c r="V142" s="183"/>
      <c r="W142" s="183"/>
      <c r="X142" s="183"/>
      <c r="Y142" s="183"/>
      <c r="Z142" s="194"/>
      <c r="AA142" s="159"/>
      <c r="AB142" s="195"/>
    </row>
    <row r="143" spans="1:28" ht="17.100000000000001" customHeight="1">
      <c r="A143" s="183">
        <v>2</v>
      </c>
      <c r="B143" s="174" t="e">
        <f>組合せ!B54</f>
        <v>#N/A</v>
      </c>
      <c r="C143" s="175"/>
      <c r="D143" s="84" t="str">
        <f>IF(G142="","",I141)</f>
        <v/>
      </c>
      <c r="E143" s="85" t="s">
        <v>28</v>
      </c>
      <c r="F143" s="86" t="str">
        <f>IF(G142="","",G141)</f>
        <v/>
      </c>
      <c r="G143" s="186"/>
      <c r="H143" s="187"/>
      <c r="I143" s="188"/>
      <c r="J143" s="81"/>
      <c r="K143" s="82" t="s">
        <v>27</v>
      </c>
      <c r="L143" s="83"/>
      <c r="M143" s="82"/>
      <c r="N143" s="82" t="s">
        <v>27</v>
      </c>
      <c r="O143" s="82"/>
      <c r="P143" s="81"/>
      <c r="Q143" s="82" t="s">
        <v>27</v>
      </c>
      <c r="R143" s="83"/>
      <c r="S143" s="183">
        <f>(COUNTIF(D144:R144,"○")*3)+(COUNTIF(D144:R144,"△")*1)</f>
        <v>0</v>
      </c>
      <c r="T143" s="183"/>
      <c r="U143" s="183"/>
      <c r="V143" s="183">
        <f>SUM(I141:I150)</f>
        <v>0</v>
      </c>
      <c r="W143" s="183"/>
      <c r="X143" s="183">
        <f>SUM(G141:G150)</f>
        <v>0</v>
      </c>
      <c r="Y143" s="183"/>
      <c r="Z143" s="193">
        <f>V143-X143</f>
        <v>0</v>
      </c>
      <c r="AA143" s="159">
        <f>RANK(AB143,AB141:AB150)</f>
        <v>1</v>
      </c>
      <c r="AB143" s="195">
        <f t="shared" ref="AB143" si="40">10000*S143+100*Z143+V143</f>
        <v>0</v>
      </c>
    </row>
    <row r="144" spans="1:28" ht="17.100000000000001" customHeight="1">
      <c r="A144" s="183"/>
      <c r="B144" s="176"/>
      <c r="C144" s="177"/>
      <c r="D144" s="196" t="str">
        <f>IF(D143="","",IF(D143-F143&gt;0,"○",IF(D143-F143=0,"△","●")))</f>
        <v/>
      </c>
      <c r="E144" s="197"/>
      <c r="F144" s="198"/>
      <c r="G144" s="189"/>
      <c r="H144" s="190"/>
      <c r="I144" s="191"/>
      <c r="J144" s="184" t="str">
        <f>IF(J143="","",IF(J143-L143&gt;0,"○",IF(J143-L143=0,"△","●")))</f>
        <v/>
      </c>
      <c r="K144" s="185"/>
      <c r="L144" s="192"/>
      <c r="M144" s="184" t="str">
        <f>IF(M143="","",IF(M143-O143&gt;0,"○",IF(M143-O143=0,"△","●")))</f>
        <v/>
      </c>
      <c r="N144" s="185"/>
      <c r="O144" s="192"/>
      <c r="P144" s="184" t="str">
        <f>IF(P143="","",IF(P143-R143&gt;0,"○",IF(P143-R143=0,"△","●")))</f>
        <v/>
      </c>
      <c r="Q144" s="185"/>
      <c r="R144" s="185"/>
      <c r="S144" s="183"/>
      <c r="T144" s="183"/>
      <c r="U144" s="183"/>
      <c r="V144" s="183"/>
      <c r="W144" s="183"/>
      <c r="X144" s="183"/>
      <c r="Y144" s="183"/>
      <c r="Z144" s="194"/>
      <c r="AA144" s="159"/>
      <c r="AB144" s="195"/>
    </row>
    <row r="145" spans="1:28" ht="17.100000000000001" customHeight="1">
      <c r="A145" s="199">
        <v>3</v>
      </c>
      <c r="B145" s="134" t="e">
        <f>組合せ!B55</f>
        <v>#N/A</v>
      </c>
      <c r="C145" s="135"/>
      <c r="D145" s="85" t="str">
        <f>IF(J142="","",L141)</f>
        <v/>
      </c>
      <c r="E145" s="85" t="s">
        <v>29</v>
      </c>
      <c r="F145" s="86" t="str">
        <f>IF(J142="","",J141)</f>
        <v/>
      </c>
      <c r="G145" s="85" t="str">
        <f>IF(J144="","",L143)</f>
        <v/>
      </c>
      <c r="H145" s="85" t="s">
        <v>28</v>
      </c>
      <c r="I145" s="86" t="str">
        <f>IF(J144="","",J143)</f>
        <v/>
      </c>
      <c r="J145" s="186"/>
      <c r="K145" s="187"/>
      <c r="L145" s="188"/>
      <c r="M145" s="81"/>
      <c r="N145" s="82" t="s">
        <v>27</v>
      </c>
      <c r="O145" s="83"/>
      <c r="P145" s="82"/>
      <c r="Q145" s="82" t="s">
        <v>27</v>
      </c>
      <c r="R145" s="82"/>
      <c r="S145" s="183">
        <f>(COUNTIF(D146:R146,"○")*3)+(COUNTIF(D146:R146,"△")*1)</f>
        <v>0</v>
      </c>
      <c r="T145" s="183"/>
      <c r="U145" s="183"/>
      <c r="V145" s="183">
        <f>SUM(L141:L150)</f>
        <v>0</v>
      </c>
      <c r="W145" s="183"/>
      <c r="X145" s="183">
        <f>SUM(J141:J150)</f>
        <v>0</v>
      </c>
      <c r="Y145" s="183"/>
      <c r="Z145" s="193">
        <f>V145-X145</f>
        <v>0</v>
      </c>
      <c r="AA145" s="159">
        <f>RANK(AB145,AB141:AB150)</f>
        <v>1</v>
      </c>
      <c r="AB145" s="195">
        <f t="shared" ref="AB145" si="41">10000*S145+100*Z145+V145</f>
        <v>0</v>
      </c>
    </row>
    <row r="146" spans="1:28" ht="17.100000000000001" customHeight="1">
      <c r="A146" s="200"/>
      <c r="B146" s="136"/>
      <c r="C146" s="137"/>
      <c r="D146" s="201" t="str">
        <f>IF(D145="","",IF(D145-F145&gt;0,"○",IF(D145-F145=0,"△","●")))</f>
        <v/>
      </c>
      <c r="E146" s="201"/>
      <c r="F146" s="202"/>
      <c r="G146" s="201" t="str">
        <f>IF(G145="","",IF(G145-I145&gt;0,"○",IF(G145-I145=0,"△","●")))</f>
        <v/>
      </c>
      <c r="H146" s="197"/>
      <c r="I146" s="198"/>
      <c r="J146" s="189"/>
      <c r="K146" s="190"/>
      <c r="L146" s="191"/>
      <c r="M146" s="184" t="str">
        <f>IF(M145="","",IF(M145-O145&gt;0,"○",IF(M145-O145=0,"△","●")))</f>
        <v/>
      </c>
      <c r="N146" s="185"/>
      <c r="O146" s="192"/>
      <c r="P146" s="184" t="str">
        <f>IF(P145="","",IF(P145-R145&gt;0,"○",IF(P145-R145=0,"△","●")))</f>
        <v/>
      </c>
      <c r="Q146" s="185"/>
      <c r="R146" s="192"/>
      <c r="S146" s="183"/>
      <c r="T146" s="183"/>
      <c r="U146" s="183"/>
      <c r="V146" s="183"/>
      <c r="W146" s="183"/>
      <c r="X146" s="183"/>
      <c r="Y146" s="183"/>
      <c r="Z146" s="194"/>
      <c r="AA146" s="159"/>
      <c r="AB146" s="195"/>
    </row>
    <row r="147" spans="1:28" ht="17.100000000000001" customHeight="1">
      <c r="A147" s="183">
        <v>4</v>
      </c>
      <c r="B147" s="134" t="e">
        <f>組合せ!B56</f>
        <v>#N/A</v>
      </c>
      <c r="C147" s="135"/>
      <c r="D147" s="84" t="str">
        <f>IF(M142="","",O141)</f>
        <v/>
      </c>
      <c r="E147" s="85" t="s">
        <v>27</v>
      </c>
      <c r="F147" s="86" t="str">
        <f>IF(M142="","",M141)</f>
        <v/>
      </c>
      <c r="G147" s="85" t="str">
        <f>IF(M144="","",O143)</f>
        <v/>
      </c>
      <c r="H147" s="85" t="s">
        <v>29</v>
      </c>
      <c r="I147" s="85" t="str">
        <f>IF(M144="","",M143)</f>
        <v/>
      </c>
      <c r="J147" s="84" t="str">
        <f>IF(M146="","",O145)</f>
        <v/>
      </c>
      <c r="K147" s="85" t="s">
        <v>29</v>
      </c>
      <c r="L147" s="86" t="str">
        <f>IF(M146="","",M145)</f>
        <v/>
      </c>
      <c r="M147" s="186"/>
      <c r="N147" s="187"/>
      <c r="O147" s="188"/>
      <c r="P147" s="81"/>
      <c r="Q147" s="82" t="s">
        <v>27</v>
      </c>
      <c r="R147" s="83"/>
      <c r="S147" s="183">
        <f>(COUNTIF(D148:R148,"○")*3)+(COUNTIF(D148:R148,"△")*1)</f>
        <v>0</v>
      </c>
      <c r="T147" s="183"/>
      <c r="U147" s="183"/>
      <c r="V147" s="183">
        <f>SUM(O141:O150)</f>
        <v>0</v>
      </c>
      <c r="W147" s="183"/>
      <c r="X147" s="183">
        <f>SUM(M141:M150)</f>
        <v>0</v>
      </c>
      <c r="Y147" s="183"/>
      <c r="Z147" s="193">
        <f>V147-X147</f>
        <v>0</v>
      </c>
      <c r="AA147" s="159">
        <f>RANK(AB147,AB141:AB150)</f>
        <v>1</v>
      </c>
      <c r="AB147" s="195">
        <f t="shared" ref="AB147" si="42">10000*S147+100*Z147+V147</f>
        <v>0</v>
      </c>
    </row>
    <row r="148" spans="1:28" ht="17.100000000000001" customHeight="1">
      <c r="A148" s="183"/>
      <c r="B148" s="136"/>
      <c r="C148" s="137"/>
      <c r="D148" s="197" t="str">
        <f>IF(D147="","",IF(D147-F147&gt;0,"○",IF(D147-F147=0,"△","●")))</f>
        <v/>
      </c>
      <c r="E148" s="197"/>
      <c r="F148" s="198"/>
      <c r="G148" s="197" t="str">
        <f>IF(G147="","",IF(G147-I147&gt;0,"○",IF(G147-I147=0,"△","●")))</f>
        <v/>
      </c>
      <c r="H148" s="197"/>
      <c r="I148" s="198"/>
      <c r="J148" s="196" t="str">
        <f>IF(J147="","",IF(J147-L147&gt;0,"○",IF(J147-L147=0,"△","●")))</f>
        <v/>
      </c>
      <c r="K148" s="197"/>
      <c r="L148" s="198"/>
      <c r="M148" s="189"/>
      <c r="N148" s="190"/>
      <c r="O148" s="191"/>
      <c r="P148" s="184" t="str">
        <f>IF(P147="","",IF(P147-R147&gt;0,"○",IF(P147-R147=0,"△","●")))</f>
        <v/>
      </c>
      <c r="Q148" s="185"/>
      <c r="R148" s="185"/>
      <c r="S148" s="183"/>
      <c r="T148" s="183"/>
      <c r="U148" s="183"/>
      <c r="V148" s="183"/>
      <c r="W148" s="183"/>
      <c r="X148" s="183"/>
      <c r="Y148" s="183"/>
      <c r="Z148" s="194"/>
      <c r="AA148" s="159"/>
      <c r="AB148" s="195"/>
    </row>
    <row r="149" spans="1:28" ht="17.100000000000001" customHeight="1">
      <c r="A149" s="199">
        <v>5</v>
      </c>
      <c r="B149" s="178" t="e">
        <f>組合せ!B57</f>
        <v>#N/A</v>
      </c>
      <c r="C149" s="135"/>
      <c r="D149" s="84" t="str">
        <f>IF(P142="","",R141)</f>
        <v/>
      </c>
      <c r="E149" s="85" t="s">
        <v>27</v>
      </c>
      <c r="F149" s="86" t="str">
        <f>IF(P142="","",P141)</f>
        <v/>
      </c>
      <c r="G149" s="85" t="str">
        <f>IF(P144="","",R143)</f>
        <v/>
      </c>
      <c r="H149" s="85" t="s">
        <v>27</v>
      </c>
      <c r="I149" s="85" t="str">
        <f>IF(P144="","",P143)</f>
        <v/>
      </c>
      <c r="J149" s="84" t="str">
        <f>IF(P146="","",R145)</f>
        <v/>
      </c>
      <c r="K149" s="85" t="s">
        <v>27</v>
      </c>
      <c r="L149" s="86" t="str">
        <f>IF(P146="","",P145)</f>
        <v/>
      </c>
      <c r="M149" s="85" t="str">
        <f>IF(P148="","",R147)</f>
        <v/>
      </c>
      <c r="N149" s="85" t="s">
        <v>27</v>
      </c>
      <c r="O149" s="86" t="str">
        <f>IF(P148="","",P147)</f>
        <v/>
      </c>
      <c r="P149" s="186"/>
      <c r="Q149" s="187"/>
      <c r="R149" s="188"/>
      <c r="S149" s="183">
        <f>(COUNTIF(D150:R150,"○")*3)+(COUNTIF(D150:R150,"△")*1)</f>
        <v>0</v>
      </c>
      <c r="T149" s="183"/>
      <c r="U149" s="183"/>
      <c r="V149" s="183">
        <f>SUM(R141:R150)</f>
        <v>0</v>
      </c>
      <c r="W149" s="183"/>
      <c r="X149" s="183">
        <f>SUM(P141:P150)</f>
        <v>0</v>
      </c>
      <c r="Y149" s="183"/>
      <c r="Z149" s="193">
        <f>V149-X149</f>
        <v>0</v>
      </c>
      <c r="AA149" s="159">
        <f>RANK(AB149,AB141:AB150)</f>
        <v>1</v>
      </c>
      <c r="AB149" s="195">
        <f t="shared" ref="AB149" si="43">10000*S149+100*Z149+V149</f>
        <v>0</v>
      </c>
    </row>
    <row r="150" spans="1:28" ht="17.100000000000001" customHeight="1">
      <c r="A150" s="200"/>
      <c r="B150" s="179"/>
      <c r="C150" s="137"/>
      <c r="D150" s="196" t="str">
        <f>IF(D149="","",IF(D149-F149&gt;0,"○",IF(D149-F149=0,"△","●")))</f>
        <v/>
      </c>
      <c r="E150" s="197"/>
      <c r="F150" s="198"/>
      <c r="G150" s="196" t="str">
        <f>IF(G149="","",IF(G149-I149&gt;0,"○",IF(G149-I149=0,"△","●")))</f>
        <v/>
      </c>
      <c r="H150" s="197"/>
      <c r="I150" s="198"/>
      <c r="J150" s="196" t="str">
        <f>IF(J149="","",IF(J149-L149&gt;0,"○",IF(J149-L149=0,"△","●")))</f>
        <v/>
      </c>
      <c r="K150" s="197"/>
      <c r="L150" s="198"/>
      <c r="M150" s="196" t="str">
        <f>IF(M149="","",IF(M149-O149&gt;0,"○",IF(M149-O149=0,"△","●")))</f>
        <v/>
      </c>
      <c r="N150" s="197"/>
      <c r="O150" s="198"/>
      <c r="P150" s="189"/>
      <c r="Q150" s="190"/>
      <c r="R150" s="191"/>
      <c r="S150" s="183"/>
      <c r="T150" s="183"/>
      <c r="U150" s="183"/>
      <c r="V150" s="183"/>
      <c r="W150" s="183"/>
      <c r="X150" s="183"/>
      <c r="Y150" s="183"/>
      <c r="Z150" s="194"/>
      <c r="AA150" s="159"/>
      <c r="AB150" s="195"/>
    </row>
    <row r="151" spans="1:28" ht="14.25">
      <c r="A151" s="79"/>
      <c r="B151" s="90"/>
      <c r="C151" s="91"/>
      <c r="D151" s="35"/>
      <c r="E151" s="35"/>
      <c r="F151" s="35"/>
      <c r="G151" s="35"/>
      <c r="H151" s="35"/>
      <c r="I151" s="92"/>
      <c r="J151" s="92"/>
      <c r="K151" s="93"/>
      <c r="L151" s="79"/>
      <c r="M151" s="94"/>
      <c r="N151" s="79"/>
      <c r="O151" s="90"/>
      <c r="P151" s="38"/>
      <c r="Q151" s="95"/>
      <c r="R151" s="40"/>
      <c r="S151" s="40"/>
      <c r="T151" s="21"/>
      <c r="U151" s="21"/>
      <c r="V151" s="21"/>
      <c r="W151" s="21"/>
      <c r="X151" s="21"/>
      <c r="Y151" s="21"/>
      <c r="Z151" s="21"/>
      <c r="AA151" s="79"/>
    </row>
    <row r="152" spans="1:28" ht="34.5" customHeight="1">
      <c r="A152" s="145" t="str">
        <f>組合せ!D58</f>
        <v>L</v>
      </c>
      <c r="B152" s="145"/>
      <c r="C152" s="146" t="s">
        <v>32</v>
      </c>
      <c r="D152" s="146"/>
      <c r="E152" s="146"/>
      <c r="F152" s="146"/>
      <c r="G152" s="146" t="str">
        <f>組合せ!F58</f>
        <v>L1</v>
      </c>
      <c r="H152" s="146"/>
      <c r="I152" s="146"/>
      <c r="J152" s="146"/>
      <c r="K152" s="146"/>
      <c r="L152" s="146"/>
      <c r="M152" s="146"/>
      <c r="N152" s="146"/>
      <c r="O152" s="146"/>
      <c r="P152" s="146" t="s">
        <v>46</v>
      </c>
      <c r="Q152" s="146"/>
      <c r="R152" s="146"/>
      <c r="S152" s="146"/>
      <c r="T152" s="146"/>
      <c r="U152" s="146"/>
      <c r="V152" s="146"/>
      <c r="W152" s="146"/>
      <c r="X152" s="78"/>
      <c r="Y152" s="78"/>
      <c r="Z152" s="78"/>
      <c r="AA152" s="78"/>
      <c r="AB152" s="79"/>
    </row>
    <row r="153" spans="1:28" ht="17.100000000000001" customHeight="1">
      <c r="A153" s="6"/>
      <c r="B153" s="147" t="str">
        <f>A152</f>
        <v>L</v>
      </c>
      <c r="C153" s="148"/>
      <c r="D153" s="151" t="e">
        <f>B155</f>
        <v>#N/A</v>
      </c>
      <c r="E153" s="152"/>
      <c r="F153" s="153"/>
      <c r="G153" s="151" t="e">
        <f>B157</f>
        <v>#N/A</v>
      </c>
      <c r="H153" s="152"/>
      <c r="I153" s="153"/>
      <c r="J153" s="151" t="e">
        <f>B159</f>
        <v>#N/A</v>
      </c>
      <c r="K153" s="152"/>
      <c r="L153" s="153"/>
      <c r="M153" s="151" t="e">
        <f>B161</f>
        <v>#N/A</v>
      </c>
      <c r="N153" s="152"/>
      <c r="O153" s="153"/>
      <c r="P153" s="151" t="e">
        <f>B163</f>
        <v>#N/A</v>
      </c>
      <c r="Q153" s="152"/>
      <c r="R153" s="152"/>
      <c r="S153" s="164" t="s">
        <v>20</v>
      </c>
      <c r="T153" s="164"/>
      <c r="U153" s="164"/>
      <c r="V153" s="183" t="s">
        <v>21</v>
      </c>
      <c r="W153" s="183"/>
      <c r="X153" s="183" t="s">
        <v>22</v>
      </c>
      <c r="Y153" s="183"/>
      <c r="Z153" s="7" t="s">
        <v>23</v>
      </c>
      <c r="AA153" s="159" t="s">
        <v>24</v>
      </c>
      <c r="AB153" s="8"/>
    </row>
    <row r="154" spans="1:28" ht="17.100000000000001" customHeight="1">
      <c r="A154" s="9"/>
      <c r="B154" s="149"/>
      <c r="C154" s="150"/>
      <c r="D154" s="154"/>
      <c r="E154" s="155"/>
      <c r="F154" s="156"/>
      <c r="G154" s="154"/>
      <c r="H154" s="155"/>
      <c r="I154" s="156"/>
      <c r="J154" s="154"/>
      <c r="K154" s="155"/>
      <c r="L154" s="156"/>
      <c r="M154" s="154"/>
      <c r="N154" s="155"/>
      <c r="O154" s="156"/>
      <c r="P154" s="154"/>
      <c r="Q154" s="155"/>
      <c r="R154" s="155"/>
      <c r="S154" s="164"/>
      <c r="T154" s="164"/>
      <c r="U154" s="164"/>
      <c r="V154" s="183"/>
      <c r="W154" s="183"/>
      <c r="X154" s="183"/>
      <c r="Y154" s="183"/>
      <c r="Z154" s="10" t="s">
        <v>25</v>
      </c>
      <c r="AA154" s="159"/>
      <c r="AB154" s="8"/>
    </row>
    <row r="155" spans="1:28" ht="17.100000000000001" customHeight="1">
      <c r="A155" s="199">
        <v>1</v>
      </c>
      <c r="B155" s="134" t="e">
        <f>組合せ!B58</f>
        <v>#N/A</v>
      </c>
      <c r="C155" s="135"/>
      <c r="D155" s="186"/>
      <c r="E155" s="187"/>
      <c r="F155" s="188"/>
      <c r="G155" s="81"/>
      <c r="H155" s="82" t="s">
        <v>26</v>
      </c>
      <c r="I155" s="82"/>
      <c r="J155" s="81"/>
      <c r="K155" s="82" t="s">
        <v>27</v>
      </c>
      <c r="L155" s="83"/>
      <c r="M155" s="82"/>
      <c r="N155" s="82" t="s">
        <v>28</v>
      </c>
      <c r="O155" s="82"/>
      <c r="P155" s="81"/>
      <c r="Q155" s="82" t="s">
        <v>28</v>
      </c>
      <c r="R155" s="83"/>
      <c r="S155" s="183">
        <f>(COUNTIF(D156:R156,"○")*3)+(COUNTIF(D156:R156,"△")*1)</f>
        <v>0</v>
      </c>
      <c r="T155" s="183"/>
      <c r="U155" s="183"/>
      <c r="V155" s="183">
        <f>SUM(F155:F164)</f>
        <v>0</v>
      </c>
      <c r="W155" s="183"/>
      <c r="X155" s="183">
        <f>SUM(D155:D164)</f>
        <v>0</v>
      </c>
      <c r="Y155" s="183"/>
      <c r="Z155" s="193">
        <f>V155-X155</f>
        <v>0</v>
      </c>
      <c r="AA155" s="159">
        <f>RANK(AB155,AB155:AB164)</f>
        <v>1</v>
      </c>
      <c r="AB155" s="195">
        <f>10000*S155+100*Z155+V155</f>
        <v>0</v>
      </c>
    </row>
    <row r="156" spans="1:28" ht="17.100000000000001" customHeight="1">
      <c r="A156" s="200"/>
      <c r="B156" s="136"/>
      <c r="C156" s="137"/>
      <c r="D156" s="189"/>
      <c r="E156" s="190"/>
      <c r="F156" s="191"/>
      <c r="G156" s="184" t="str">
        <f>IF(G155="","",IF(G155-I155&gt;0,"○",IF(G155-I155=0,"△","●")))</f>
        <v/>
      </c>
      <c r="H156" s="185"/>
      <c r="I156" s="192"/>
      <c r="J156" s="184" t="str">
        <f>IF(J155="","",IF(J155-L155&gt;0,"○",IF(J155-L155=0,"△","●")))</f>
        <v/>
      </c>
      <c r="K156" s="185"/>
      <c r="L156" s="192"/>
      <c r="M156" s="184" t="str">
        <f>IF(M155="","",IF(M155-O155&gt;0,"○",IF(M155-O155=0,"△","●")))</f>
        <v/>
      </c>
      <c r="N156" s="185"/>
      <c r="O156" s="192"/>
      <c r="P156" s="184" t="str">
        <f>IF(P155="","",IF(P155-R155&gt;0,"○",IF(P155-R155=0,"△","●")))</f>
        <v/>
      </c>
      <c r="Q156" s="185"/>
      <c r="R156" s="185"/>
      <c r="S156" s="183"/>
      <c r="T156" s="183"/>
      <c r="U156" s="183"/>
      <c r="V156" s="183"/>
      <c r="W156" s="183"/>
      <c r="X156" s="183"/>
      <c r="Y156" s="183"/>
      <c r="Z156" s="194"/>
      <c r="AA156" s="159"/>
      <c r="AB156" s="195"/>
    </row>
    <row r="157" spans="1:28" ht="17.100000000000001" customHeight="1">
      <c r="A157" s="183">
        <v>2</v>
      </c>
      <c r="B157" s="174" t="e">
        <f>組合せ!B59</f>
        <v>#N/A</v>
      </c>
      <c r="C157" s="175"/>
      <c r="D157" s="84" t="str">
        <f>IF(G156="","",I155)</f>
        <v/>
      </c>
      <c r="E157" s="85" t="s">
        <v>28</v>
      </c>
      <c r="F157" s="86" t="str">
        <f>IF(G156="","",G155)</f>
        <v/>
      </c>
      <c r="G157" s="186"/>
      <c r="H157" s="187"/>
      <c r="I157" s="188"/>
      <c r="J157" s="81"/>
      <c r="K157" s="82" t="s">
        <v>27</v>
      </c>
      <c r="L157" s="83"/>
      <c r="M157" s="82"/>
      <c r="N157" s="82" t="s">
        <v>27</v>
      </c>
      <c r="O157" s="82"/>
      <c r="P157" s="81"/>
      <c r="Q157" s="82" t="s">
        <v>27</v>
      </c>
      <c r="R157" s="83"/>
      <c r="S157" s="183">
        <f>(COUNTIF(D158:R158,"○")*3)+(COUNTIF(D158:R158,"△")*1)</f>
        <v>0</v>
      </c>
      <c r="T157" s="183"/>
      <c r="U157" s="183"/>
      <c r="V157" s="183">
        <f>SUM(I155:I164)</f>
        <v>0</v>
      </c>
      <c r="W157" s="183"/>
      <c r="X157" s="183">
        <f>SUM(G155:G164)</f>
        <v>0</v>
      </c>
      <c r="Y157" s="183"/>
      <c r="Z157" s="193">
        <f>V157-X157</f>
        <v>0</v>
      </c>
      <c r="AA157" s="159">
        <f>RANK(AB157,AB155:AB164)</f>
        <v>1</v>
      </c>
      <c r="AB157" s="195">
        <f t="shared" ref="AB157" si="44">10000*S157+100*Z157+V157</f>
        <v>0</v>
      </c>
    </row>
    <row r="158" spans="1:28" ht="17.100000000000001" customHeight="1">
      <c r="A158" s="183"/>
      <c r="B158" s="176"/>
      <c r="C158" s="177"/>
      <c r="D158" s="196" t="str">
        <f>IF(D157="","",IF(D157-F157&gt;0,"○",IF(D157-F157=0,"△","●")))</f>
        <v/>
      </c>
      <c r="E158" s="197"/>
      <c r="F158" s="198"/>
      <c r="G158" s="189"/>
      <c r="H158" s="190"/>
      <c r="I158" s="191"/>
      <c r="J158" s="184" t="str">
        <f>IF(J157="","",IF(J157-L157&gt;0,"○",IF(J157-L157=0,"△","●")))</f>
        <v/>
      </c>
      <c r="K158" s="185"/>
      <c r="L158" s="192"/>
      <c r="M158" s="184" t="str">
        <f>IF(M157="","",IF(M157-O157&gt;0,"○",IF(M157-O157=0,"△","●")))</f>
        <v/>
      </c>
      <c r="N158" s="185"/>
      <c r="O158" s="192"/>
      <c r="P158" s="184" t="str">
        <f>IF(P157="","",IF(P157-R157&gt;0,"○",IF(P157-R157=0,"△","●")))</f>
        <v/>
      </c>
      <c r="Q158" s="185"/>
      <c r="R158" s="185"/>
      <c r="S158" s="183"/>
      <c r="T158" s="183"/>
      <c r="U158" s="183"/>
      <c r="V158" s="183"/>
      <c r="W158" s="183"/>
      <c r="X158" s="183"/>
      <c r="Y158" s="183"/>
      <c r="Z158" s="194"/>
      <c r="AA158" s="159"/>
      <c r="AB158" s="195"/>
    </row>
    <row r="159" spans="1:28" ht="17.100000000000001" customHeight="1">
      <c r="A159" s="199">
        <v>3</v>
      </c>
      <c r="B159" s="134" t="e">
        <f>組合せ!B60</f>
        <v>#N/A</v>
      </c>
      <c r="C159" s="135"/>
      <c r="D159" s="85" t="str">
        <f>IF(J156="","",L155)</f>
        <v/>
      </c>
      <c r="E159" s="85" t="s">
        <v>29</v>
      </c>
      <c r="F159" s="86" t="str">
        <f>IF(J156="","",J155)</f>
        <v/>
      </c>
      <c r="G159" s="85" t="str">
        <f>IF(J158="","",L157)</f>
        <v/>
      </c>
      <c r="H159" s="85" t="s">
        <v>28</v>
      </c>
      <c r="I159" s="86" t="str">
        <f>IF(J158="","",J157)</f>
        <v/>
      </c>
      <c r="J159" s="186"/>
      <c r="K159" s="187"/>
      <c r="L159" s="188"/>
      <c r="M159" s="81"/>
      <c r="N159" s="82" t="s">
        <v>27</v>
      </c>
      <c r="O159" s="83"/>
      <c r="P159" s="82"/>
      <c r="Q159" s="82" t="s">
        <v>27</v>
      </c>
      <c r="R159" s="82"/>
      <c r="S159" s="183">
        <f>(COUNTIF(D160:R160,"○")*3)+(COUNTIF(D160:R160,"△")*1)</f>
        <v>0</v>
      </c>
      <c r="T159" s="183"/>
      <c r="U159" s="183"/>
      <c r="V159" s="183">
        <f>SUM(L155:L164)</f>
        <v>0</v>
      </c>
      <c r="W159" s="183"/>
      <c r="X159" s="183">
        <f>SUM(J155:J164)</f>
        <v>0</v>
      </c>
      <c r="Y159" s="183"/>
      <c r="Z159" s="193">
        <f>V159-X159</f>
        <v>0</v>
      </c>
      <c r="AA159" s="159">
        <f>RANK(AB159,AB155:AB164)</f>
        <v>1</v>
      </c>
      <c r="AB159" s="195">
        <f t="shared" ref="AB159" si="45">10000*S159+100*Z159+V159</f>
        <v>0</v>
      </c>
    </row>
    <row r="160" spans="1:28" ht="17.100000000000001" customHeight="1">
      <c r="A160" s="200"/>
      <c r="B160" s="136"/>
      <c r="C160" s="137"/>
      <c r="D160" s="201" t="str">
        <f>IF(D159="","",IF(D159-F159&gt;0,"○",IF(D159-F159=0,"△","●")))</f>
        <v/>
      </c>
      <c r="E160" s="201"/>
      <c r="F160" s="202"/>
      <c r="G160" s="201" t="str">
        <f>IF(G159="","",IF(G159-I159&gt;0,"○",IF(G159-I159=0,"△","●")))</f>
        <v/>
      </c>
      <c r="H160" s="197"/>
      <c r="I160" s="198"/>
      <c r="J160" s="189"/>
      <c r="K160" s="190"/>
      <c r="L160" s="191"/>
      <c r="M160" s="184" t="str">
        <f>IF(M159="","",IF(M159-O159&gt;0,"○",IF(M159-O159=0,"△","●")))</f>
        <v/>
      </c>
      <c r="N160" s="185"/>
      <c r="O160" s="192"/>
      <c r="P160" s="184" t="str">
        <f>IF(P159="","",IF(P159-R159&gt;0,"○",IF(P159-R159=0,"△","●")))</f>
        <v/>
      </c>
      <c r="Q160" s="185"/>
      <c r="R160" s="192"/>
      <c r="S160" s="183"/>
      <c r="T160" s="183"/>
      <c r="U160" s="183"/>
      <c r="V160" s="183"/>
      <c r="W160" s="183"/>
      <c r="X160" s="183"/>
      <c r="Y160" s="183"/>
      <c r="Z160" s="194"/>
      <c r="AA160" s="159"/>
      <c r="AB160" s="195"/>
    </row>
    <row r="161" spans="1:28" ht="17.100000000000001" customHeight="1">
      <c r="A161" s="183">
        <v>4</v>
      </c>
      <c r="B161" s="134" t="e">
        <f>組合せ!B61</f>
        <v>#N/A</v>
      </c>
      <c r="C161" s="135"/>
      <c r="D161" s="84" t="str">
        <f>IF(M156="","",O155)</f>
        <v/>
      </c>
      <c r="E161" s="85" t="s">
        <v>27</v>
      </c>
      <c r="F161" s="86" t="str">
        <f>IF(M156="","",M155)</f>
        <v/>
      </c>
      <c r="G161" s="85" t="str">
        <f>IF(M158="","",O157)</f>
        <v/>
      </c>
      <c r="H161" s="85" t="s">
        <v>29</v>
      </c>
      <c r="I161" s="85" t="str">
        <f>IF(M158="","",M157)</f>
        <v/>
      </c>
      <c r="J161" s="84" t="str">
        <f>IF(M160="","",O159)</f>
        <v/>
      </c>
      <c r="K161" s="85" t="s">
        <v>29</v>
      </c>
      <c r="L161" s="86" t="str">
        <f>IF(M160="","",M159)</f>
        <v/>
      </c>
      <c r="M161" s="186"/>
      <c r="N161" s="187"/>
      <c r="O161" s="188"/>
      <c r="P161" s="81"/>
      <c r="Q161" s="82" t="s">
        <v>27</v>
      </c>
      <c r="R161" s="83"/>
      <c r="S161" s="183">
        <f>(COUNTIF(D162:R162,"○")*3)+(COUNTIF(D162:R162,"△")*1)</f>
        <v>0</v>
      </c>
      <c r="T161" s="183"/>
      <c r="U161" s="183"/>
      <c r="V161" s="183">
        <f>SUM(O155:O164)</f>
        <v>0</v>
      </c>
      <c r="W161" s="183"/>
      <c r="X161" s="183">
        <f>SUM(M155:M164)</f>
        <v>0</v>
      </c>
      <c r="Y161" s="183"/>
      <c r="Z161" s="193">
        <f>V161-X161</f>
        <v>0</v>
      </c>
      <c r="AA161" s="159">
        <f>RANK(AB161,AB155:AB164)</f>
        <v>1</v>
      </c>
      <c r="AB161" s="195">
        <f t="shared" ref="AB161" si="46">10000*S161+100*Z161+V161</f>
        <v>0</v>
      </c>
    </row>
    <row r="162" spans="1:28" ht="17.100000000000001" customHeight="1">
      <c r="A162" s="183"/>
      <c r="B162" s="136"/>
      <c r="C162" s="137"/>
      <c r="D162" s="197" t="str">
        <f>IF(D161="","",IF(D161-F161&gt;0,"○",IF(D161-F161=0,"△","●")))</f>
        <v/>
      </c>
      <c r="E162" s="197"/>
      <c r="F162" s="198"/>
      <c r="G162" s="197" t="str">
        <f>IF(G161="","",IF(G161-I161&gt;0,"○",IF(G161-I161=0,"△","●")))</f>
        <v/>
      </c>
      <c r="H162" s="197"/>
      <c r="I162" s="198"/>
      <c r="J162" s="196" t="str">
        <f>IF(J161="","",IF(J161-L161&gt;0,"○",IF(J161-L161=0,"△","●")))</f>
        <v/>
      </c>
      <c r="K162" s="197"/>
      <c r="L162" s="198"/>
      <c r="M162" s="189"/>
      <c r="N162" s="190"/>
      <c r="O162" s="191"/>
      <c r="P162" s="184" t="str">
        <f>IF(P161="","",IF(P161-R161&gt;0,"○",IF(P161-R161=0,"△","●")))</f>
        <v/>
      </c>
      <c r="Q162" s="185"/>
      <c r="R162" s="185"/>
      <c r="S162" s="183"/>
      <c r="T162" s="183"/>
      <c r="U162" s="183"/>
      <c r="V162" s="183"/>
      <c r="W162" s="183"/>
      <c r="X162" s="183"/>
      <c r="Y162" s="183"/>
      <c r="Z162" s="194"/>
      <c r="AA162" s="159"/>
      <c r="AB162" s="195"/>
    </row>
    <row r="163" spans="1:28" ht="17.100000000000001" customHeight="1">
      <c r="A163" s="199">
        <v>5</v>
      </c>
      <c r="B163" s="178" t="e">
        <f>組合せ!B62</f>
        <v>#N/A</v>
      </c>
      <c r="C163" s="135"/>
      <c r="D163" s="84" t="str">
        <f>IF(P156="","",R155)</f>
        <v/>
      </c>
      <c r="E163" s="85" t="s">
        <v>27</v>
      </c>
      <c r="F163" s="86" t="str">
        <f>IF(P156="","",P155)</f>
        <v/>
      </c>
      <c r="G163" s="85" t="str">
        <f>IF(P158="","",R157)</f>
        <v/>
      </c>
      <c r="H163" s="85" t="s">
        <v>27</v>
      </c>
      <c r="I163" s="85" t="str">
        <f>IF(P158="","",P157)</f>
        <v/>
      </c>
      <c r="J163" s="84" t="str">
        <f>IF(P160="","",R159)</f>
        <v/>
      </c>
      <c r="K163" s="85" t="s">
        <v>27</v>
      </c>
      <c r="L163" s="86" t="str">
        <f>IF(P160="","",P159)</f>
        <v/>
      </c>
      <c r="M163" s="85" t="str">
        <f>IF(P162="","",R161)</f>
        <v/>
      </c>
      <c r="N163" s="85" t="s">
        <v>27</v>
      </c>
      <c r="O163" s="86" t="str">
        <f>IF(P162="","",P161)</f>
        <v/>
      </c>
      <c r="P163" s="186"/>
      <c r="Q163" s="187"/>
      <c r="R163" s="188"/>
      <c r="S163" s="183">
        <f>(COUNTIF(D164:R164,"○")*3)+(COUNTIF(D164:R164,"△")*1)</f>
        <v>0</v>
      </c>
      <c r="T163" s="183"/>
      <c r="U163" s="183"/>
      <c r="V163" s="183">
        <f>SUM(R155:R164)</f>
        <v>0</v>
      </c>
      <c r="W163" s="183"/>
      <c r="X163" s="183">
        <f>SUM(P155:P164)</f>
        <v>0</v>
      </c>
      <c r="Y163" s="183"/>
      <c r="Z163" s="193">
        <f>V163-X163</f>
        <v>0</v>
      </c>
      <c r="AA163" s="159">
        <f>RANK(AB163,AB155:AB164)</f>
        <v>1</v>
      </c>
      <c r="AB163" s="195">
        <f t="shared" ref="AB163" si="47">10000*S163+100*Z163+V163</f>
        <v>0</v>
      </c>
    </row>
    <row r="164" spans="1:28" ht="17.100000000000001" customHeight="1">
      <c r="A164" s="200"/>
      <c r="B164" s="179"/>
      <c r="C164" s="137"/>
      <c r="D164" s="196" t="str">
        <f>IF(D163="","",IF(D163-F163&gt;0,"○",IF(D163-F163=0,"△","●")))</f>
        <v/>
      </c>
      <c r="E164" s="197"/>
      <c r="F164" s="198"/>
      <c r="G164" s="196" t="str">
        <f>IF(G163="","",IF(G163-I163&gt;0,"○",IF(G163-I163=0,"△","●")))</f>
        <v/>
      </c>
      <c r="H164" s="197"/>
      <c r="I164" s="198"/>
      <c r="J164" s="196" t="str">
        <f>IF(J163="","",IF(J163-L163&gt;0,"○",IF(J163-L163=0,"△","●")))</f>
        <v/>
      </c>
      <c r="K164" s="197"/>
      <c r="L164" s="198"/>
      <c r="M164" s="196" t="str">
        <f>IF(M163="","",IF(M163-O163&gt;0,"○",IF(M163-O163=0,"△","●")))</f>
        <v/>
      </c>
      <c r="N164" s="197"/>
      <c r="O164" s="198"/>
      <c r="P164" s="189"/>
      <c r="Q164" s="190"/>
      <c r="R164" s="191"/>
      <c r="S164" s="183"/>
      <c r="T164" s="183"/>
      <c r="U164" s="183"/>
      <c r="V164" s="183"/>
      <c r="W164" s="183"/>
      <c r="X164" s="183"/>
      <c r="Y164" s="183"/>
      <c r="Z164" s="194"/>
      <c r="AA164" s="159"/>
      <c r="AB164" s="195"/>
    </row>
    <row r="165" spans="1:28" ht="14.25">
      <c r="A165" s="79"/>
      <c r="B165" s="90"/>
      <c r="C165" s="90"/>
      <c r="D165" s="49"/>
      <c r="E165" s="49"/>
      <c r="F165" s="49"/>
      <c r="G165" s="49"/>
      <c r="H165" s="49"/>
      <c r="I165" s="79"/>
      <c r="J165" s="79"/>
      <c r="K165" s="90"/>
      <c r="L165" s="79"/>
      <c r="M165" s="94"/>
      <c r="N165" s="79"/>
      <c r="O165" s="90"/>
      <c r="P165" s="50"/>
      <c r="Q165" s="79"/>
      <c r="R165" s="49"/>
      <c r="S165" s="49"/>
      <c r="T165" s="49"/>
      <c r="U165" s="49"/>
      <c r="V165" s="49"/>
      <c r="W165" s="49"/>
      <c r="X165" s="49"/>
      <c r="Y165" s="40"/>
      <c r="Z165" s="40"/>
      <c r="AA165" s="79"/>
    </row>
    <row r="166" spans="1:28" ht="13.5" customHeight="1">
      <c r="B166" s="90"/>
      <c r="C166" s="96"/>
      <c r="D166" s="28"/>
      <c r="E166" s="29"/>
      <c r="F166" s="29"/>
      <c r="G166" s="29"/>
      <c r="H166" s="29"/>
      <c r="I166" s="30"/>
      <c r="K166" s="97"/>
      <c r="M166" s="98"/>
      <c r="O166" s="97"/>
      <c r="P166" s="30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8" ht="14.25">
      <c r="B167" s="90"/>
      <c r="C167" s="99"/>
      <c r="D167" s="43"/>
      <c r="E167" s="41"/>
      <c r="F167" s="41"/>
      <c r="G167" s="41"/>
      <c r="H167" s="41"/>
      <c r="I167" s="44"/>
      <c r="J167" s="100"/>
      <c r="K167" s="101"/>
      <c r="M167" s="98"/>
      <c r="O167" s="97"/>
      <c r="P167" s="47"/>
      <c r="Q167" s="102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8" ht="14.25">
      <c r="B168" s="90"/>
      <c r="C168" s="103"/>
      <c r="D168" s="41"/>
      <c r="E168" s="41"/>
      <c r="F168" s="41"/>
      <c r="G168" s="41"/>
      <c r="H168" s="41"/>
      <c r="I168" s="100"/>
      <c r="J168" s="100"/>
      <c r="K168" s="101"/>
      <c r="M168" s="98"/>
      <c r="O168" s="97"/>
      <c r="P168" s="47"/>
      <c r="Q168" s="102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8" ht="14.25">
      <c r="B169" s="90"/>
      <c r="C169" s="99"/>
      <c r="D169" s="43"/>
      <c r="E169" s="41"/>
      <c r="F169" s="41"/>
      <c r="G169" s="41"/>
      <c r="H169" s="41"/>
      <c r="I169" s="44"/>
      <c r="J169" s="100"/>
      <c r="K169" s="101"/>
      <c r="M169" s="98"/>
      <c r="O169" s="97"/>
      <c r="P169" s="47"/>
      <c r="Q169" s="102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8" ht="14.25">
      <c r="B170" s="90"/>
      <c r="C170" s="103"/>
      <c r="D170" s="41"/>
      <c r="E170" s="41"/>
      <c r="F170" s="41"/>
      <c r="G170" s="41"/>
      <c r="H170" s="41"/>
      <c r="I170" s="100"/>
      <c r="J170" s="100"/>
      <c r="K170" s="101"/>
      <c r="M170" s="98"/>
      <c r="O170" s="97"/>
      <c r="P170" s="47"/>
      <c r="Q170" s="102"/>
      <c r="R170" s="41"/>
      <c r="S170" s="41"/>
      <c r="T170" s="41"/>
      <c r="U170" s="41"/>
      <c r="V170" s="41"/>
      <c r="W170" s="41"/>
      <c r="X170" s="41"/>
      <c r="Y170" s="41"/>
      <c r="Z170" s="41"/>
    </row>
  </sheetData>
  <mergeCells count="948">
    <mergeCell ref="S2:U3"/>
    <mergeCell ref="V2:W3"/>
    <mergeCell ref="X2:Y3"/>
    <mergeCell ref="AA2:AA3"/>
    <mergeCell ref="A1:B1"/>
    <mergeCell ref="B2:C3"/>
    <mergeCell ref="D2:F3"/>
    <mergeCell ref="G2:I3"/>
    <mergeCell ref="J2:L3"/>
    <mergeCell ref="M2:O3"/>
    <mergeCell ref="P2:R3"/>
    <mergeCell ref="C1:F1"/>
    <mergeCell ref="G1:O1"/>
    <mergeCell ref="P1:W1"/>
    <mergeCell ref="G5:I5"/>
    <mergeCell ref="J5:L5"/>
    <mergeCell ref="M5:O5"/>
    <mergeCell ref="P5:R5"/>
    <mergeCell ref="V4:W5"/>
    <mergeCell ref="X4:Y5"/>
    <mergeCell ref="Z4:Z5"/>
    <mergeCell ref="AA4:AA5"/>
    <mergeCell ref="A4:A5"/>
    <mergeCell ref="B4:C5"/>
    <mergeCell ref="D4:F5"/>
    <mergeCell ref="S4:U5"/>
    <mergeCell ref="Z6:Z7"/>
    <mergeCell ref="AA6:AA7"/>
    <mergeCell ref="A6:A7"/>
    <mergeCell ref="B6:C7"/>
    <mergeCell ref="G6:I7"/>
    <mergeCell ref="S6:U7"/>
    <mergeCell ref="V6:W7"/>
    <mergeCell ref="X6:Y7"/>
    <mergeCell ref="D7:F7"/>
    <mergeCell ref="J7:L7"/>
    <mergeCell ref="M7:O7"/>
    <mergeCell ref="P7:R7"/>
    <mergeCell ref="Z8:Z9"/>
    <mergeCell ref="AA8:AA9"/>
    <mergeCell ref="A8:A9"/>
    <mergeCell ref="B8:C9"/>
    <mergeCell ref="J8:L9"/>
    <mergeCell ref="S8:U9"/>
    <mergeCell ref="V8:W9"/>
    <mergeCell ref="X8:Y9"/>
    <mergeCell ref="D9:F9"/>
    <mergeCell ref="G9:I9"/>
    <mergeCell ref="M9:O9"/>
    <mergeCell ref="P9:R9"/>
    <mergeCell ref="Z10:Z11"/>
    <mergeCell ref="AA10:AA11"/>
    <mergeCell ref="A10:A11"/>
    <mergeCell ref="B10:C11"/>
    <mergeCell ref="M10:O11"/>
    <mergeCell ref="S10:U11"/>
    <mergeCell ref="V10:W11"/>
    <mergeCell ref="X10:Y11"/>
    <mergeCell ref="D11:F11"/>
    <mergeCell ref="G11:I11"/>
    <mergeCell ref="J11:L11"/>
    <mergeCell ref="P11:R11"/>
    <mergeCell ref="A32:A33"/>
    <mergeCell ref="B32:C33"/>
    <mergeCell ref="B30:C31"/>
    <mergeCell ref="V26:W27"/>
    <mergeCell ref="X26:Y27"/>
    <mergeCell ref="Z26:Z27"/>
    <mergeCell ref="AA26:AA27"/>
    <mergeCell ref="A26:A27"/>
    <mergeCell ref="B26:C27"/>
    <mergeCell ref="V30:W31"/>
    <mergeCell ref="X30:Y31"/>
    <mergeCell ref="AA30:AA31"/>
    <mergeCell ref="D32:F33"/>
    <mergeCell ref="S32:U33"/>
    <mergeCell ref="V32:W33"/>
    <mergeCell ref="X32:Y33"/>
    <mergeCell ref="Z32:Z33"/>
    <mergeCell ref="AA32:AA33"/>
    <mergeCell ref="G33:I33"/>
    <mergeCell ref="D30:F31"/>
    <mergeCell ref="G30:I31"/>
    <mergeCell ref="J30:L31"/>
    <mergeCell ref="M30:O31"/>
    <mergeCell ref="P30:R31"/>
    <mergeCell ref="A36:A37"/>
    <mergeCell ref="B36:C37"/>
    <mergeCell ref="X34:Y35"/>
    <mergeCell ref="Z34:Z35"/>
    <mergeCell ref="AA34:AA35"/>
    <mergeCell ref="AB34:AB35"/>
    <mergeCell ref="A34:A35"/>
    <mergeCell ref="B34:C35"/>
    <mergeCell ref="D35:F35"/>
    <mergeCell ref="D37:F37"/>
    <mergeCell ref="Z36:Z37"/>
    <mergeCell ref="AA36:AA37"/>
    <mergeCell ref="G37:I37"/>
    <mergeCell ref="M37:O37"/>
    <mergeCell ref="P37:R37"/>
    <mergeCell ref="J36:L37"/>
    <mergeCell ref="S36:U37"/>
    <mergeCell ref="V36:W37"/>
    <mergeCell ref="AB36:AB37"/>
    <mergeCell ref="D13:F13"/>
    <mergeCell ref="D18:F19"/>
    <mergeCell ref="B22:C23"/>
    <mergeCell ref="D23:F23"/>
    <mergeCell ref="G23:I23"/>
    <mergeCell ref="M23:O23"/>
    <mergeCell ref="V20:W21"/>
    <mergeCell ref="X20:Y21"/>
    <mergeCell ref="Z20:Z21"/>
    <mergeCell ref="B20:C21"/>
    <mergeCell ref="D21:F21"/>
    <mergeCell ref="J22:L23"/>
    <mergeCell ref="S22:U23"/>
    <mergeCell ref="V22:W23"/>
    <mergeCell ref="X22:Y23"/>
    <mergeCell ref="G13:I13"/>
    <mergeCell ref="J13:L13"/>
    <mergeCell ref="M13:O13"/>
    <mergeCell ref="P16:R17"/>
    <mergeCell ref="S16:U17"/>
    <mergeCell ref="V16:W17"/>
    <mergeCell ref="P15:W15"/>
    <mergeCell ref="D41:F41"/>
    <mergeCell ref="G41:I41"/>
    <mergeCell ref="J41:L41"/>
    <mergeCell ref="M41:O41"/>
    <mergeCell ref="X36:Y37"/>
    <mergeCell ref="AB24:AB25"/>
    <mergeCell ref="B24:C25"/>
    <mergeCell ref="AA22:AA23"/>
    <mergeCell ref="AB22:AB23"/>
    <mergeCell ref="P23:R23"/>
    <mergeCell ref="V24:W25"/>
    <mergeCell ref="X24:Y25"/>
    <mergeCell ref="Z24:Z25"/>
    <mergeCell ref="AA24:AA25"/>
    <mergeCell ref="M35:O35"/>
    <mergeCell ref="P35:R35"/>
    <mergeCell ref="AB26:AB27"/>
    <mergeCell ref="AB32:AB33"/>
    <mergeCell ref="S30:U31"/>
    <mergeCell ref="J33:L33"/>
    <mergeCell ref="M33:O33"/>
    <mergeCell ref="AB4:AB5"/>
    <mergeCell ref="A15:B15"/>
    <mergeCell ref="A18:A19"/>
    <mergeCell ref="B18:C19"/>
    <mergeCell ref="B16:C17"/>
    <mergeCell ref="D16:F17"/>
    <mergeCell ref="G16:I17"/>
    <mergeCell ref="J16:L17"/>
    <mergeCell ref="M16:O17"/>
    <mergeCell ref="Z12:Z13"/>
    <mergeCell ref="AA12:AA13"/>
    <mergeCell ref="A12:A13"/>
    <mergeCell ref="B12:C13"/>
    <mergeCell ref="P12:R13"/>
    <mergeCell ref="S12:U13"/>
    <mergeCell ref="V12:W13"/>
    <mergeCell ref="X12:Y13"/>
    <mergeCell ref="G19:I19"/>
    <mergeCell ref="C15:F15"/>
    <mergeCell ref="J19:L19"/>
    <mergeCell ref="AB8:AB9"/>
    <mergeCell ref="AB6:AB7"/>
    <mergeCell ref="AB10:AB11"/>
    <mergeCell ref="AB12:AB13"/>
    <mergeCell ref="AB20:AB21"/>
    <mergeCell ref="J21:L21"/>
    <mergeCell ref="M21:O21"/>
    <mergeCell ref="P21:R21"/>
    <mergeCell ref="AA16:AA17"/>
    <mergeCell ref="S18:U19"/>
    <mergeCell ref="V18:W19"/>
    <mergeCell ref="X18:Y19"/>
    <mergeCell ref="Z18:Z19"/>
    <mergeCell ref="AA18:AA19"/>
    <mergeCell ref="AB18:AB19"/>
    <mergeCell ref="X16:Y17"/>
    <mergeCell ref="AA20:AA21"/>
    <mergeCell ref="A24:A25"/>
    <mergeCell ref="M19:O19"/>
    <mergeCell ref="P19:R19"/>
    <mergeCell ref="G20:I21"/>
    <mergeCell ref="S20:U21"/>
    <mergeCell ref="A22:A23"/>
    <mergeCell ref="A20:A21"/>
    <mergeCell ref="Z22:Z23"/>
    <mergeCell ref="A29:B29"/>
    <mergeCell ref="C29:F29"/>
    <mergeCell ref="D25:F25"/>
    <mergeCell ref="G25:I25"/>
    <mergeCell ref="J25:L25"/>
    <mergeCell ref="P25:R25"/>
    <mergeCell ref="P26:R27"/>
    <mergeCell ref="S26:U27"/>
    <mergeCell ref="M24:O25"/>
    <mergeCell ref="S24:U25"/>
    <mergeCell ref="D27:F27"/>
    <mergeCell ref="G27:I27"/>
    <mergeCell ref="J27:L27"/>
    <mergeCell ref="M27:O27"/>
    <mergeCell ref="P29:W29"/>
    <mergeCell ref="A42:B42"/>
    <mergeCell ref="C42:F42"/>
    <mergeCell ref="AB38:AB39"/>
    <mergeCell ref="D39:F39"/>
    <mergeCell ref="G39:I39"/>
    <mergeCell ref="J39:L39"/>
    <mergeCell ref="P39:R39"/>
    <mergeCell ref="P40:R41"/>
    <mergeCell ref="S40:U41"/>
    <mergeCell ref="V40:W41"/>
    <mergeCell ref="X40:Y41"/>
    <mergeCell ref="Z40:Z41"/>
    <mergeCell ref="A40:A41"/>
    <mergeCell ref="A38:A39"/>
    <mergeCell ref="M38:O39"/>
    <mergeCell ref="S38:U39"/>
    <mergeCell ref="AA40:AA41"/>
    <mergeCell ref="AB40:AB41"/>
    <mergeCell ref="B40:C41"/>
    <mergeCell ref="V38:W39"/>
    <mergeCell ref="X38:Y39"/>
    <mergeCell ref="Z38:Z39"/>
    <mergeCell ref="AA38:AA39"/>
    <mergeCell ref="B38:C39"/>
    <mergeCell ref="A45:A46"/>
    <mergeCell ref="B45:C46"/>
    <mergeCell ref="D45:F46"/>
    <mergeCell ref="S45:U46"/>
    <mergeCell ref="V45:W46"/>
    <mergeCell ref="X45:Y46"/>
    <mergeCell ref="B43:C44"/>
    <mergeCell ref="D43:F44"/>
    <mergeCell ref="G43:I44"/>
    <mergeCell ref="J43:L44"/>
    <mergeCell ref="M43:O44"/>
    <mergeCell ref="P43:R44"/>
    <mergeCell ref="Z45:Z46"/>
    <mergeCell ref="AA45:AA46"/>
    <mergeCell ref="AB45:AB46"/>
    <mergeCell ref="G46:I46"/>
    <mergeCell ref="J46:L46"/>
    <mergeCell ref="M46:O46"/>
    <mergeCell ref="P46:R46"/>
    <mergeCell ref="S43:U44"/>
    <mergeCell ref="V43:W44"/>
    <mergeCell ref="X43:Y44"/>
    <mergeCell ref="AA43:AA44"/>
    <mergeCell ref="Z47:Z48"/>
    <mergeCell ref="AA47:AA48"/>
    <mergeCell ref="AB47:AB48"/>
    <mergeCell ref="D48:F48"/>
    <mergeCell ref="J48:L48"/>
    <mergeCell ref="M48:O48"/>
    <mergeCell ref="P48:R48"/>
    <mergeCell ref="A47:A48"/>
    <mergeCell ref="B47:C48"/>
    <mergeCell ref="G47:I48"/>
    <mergeCell ref="S47:U48"/>
    <mergeCell ref="V47:W48"/>
    <mergeCell ref="X47:Y48"/>
    <mergeCell ref="Z49:Z50"/>
    <mergeCell ref="AA49:AA50"/>
    <mergeCell ref="AB49:AB50"/>
    <mergeCell ref="D50:F50"/>
    <mergeCell ref="G50:I50"/>
    <mergeCell ref="M50:O50"/>
    <mergeCell ref="P50:R50"/>
    <mergeCell ref="A49:A50"/>
    <mergeCell ref="B49:C50"/>
    <mergeCell ref="J49:L50"/>
    <mergeCell ref="S49:U50"/>
    <mergeCell ref="V49:W50"/>
    <mergeCell ref="X49:Y50"/>
    <mergeCell ref="Z51:Z52"/>
    <mergeCell ref="AA51:AA52"/>
    <mergeCell ref="AB51:AB52"/>
    <mergeCell ref="D52:F52"/>
    <mergeCell ref="G52:I52"/>
    <mergeCell ref="J52:L52"/>
    <mergeCell ref="P52:R52"/>
    <mergeCell ref="A51:A52"/>
    <mergeCell ref="B51:C52"/>
    <mergeCell ref="M51:O52"/>
    <mergeCell ref="S51:U52"/>
    <mergeCell ref="V51:W52"/>
    <mergeCell ref="X51:Y52"/>
    <mergeCell ref="AB53:AB54"/>
    <mergeCell ref="D54:F54"/>
    <mergeCell ref="G54:I54"/>
    <mergeCell ref="J54:L54"/>
    <mergeCell ref="M54:O54"/>
    <mergeCell ref="A53:A54"/>
    <mergeCell ref="B53:C54"/>
    <mergeCell ref="P53:R54"/>
    <mergeCell ref="S53:U54"/>
    <mergeCell ref="V53:W54"/>
    <mergeCell ref="X53:Y54"/>
    <mergeCell ref="X57:Y58"/>
    <mergeCell ref="AA57:AA58"/>
    <mergeCell ref="A56:B56"/>
    <mergeCell ref="C56:E56"/>
    <mergeCell ref="B57:C58"/>
    <mergeCell ref="D57:F58"/>
    <mergeCell ref="G57:I58"/>
    <mergeCell ref="J57:L58"/>
    <mergeCell ref="Z53:Z54"/>
    <mergeCell ref="AA53:AA54"/>
    <mergeCell ref="Z59:Z60"/>
    <mergeCell ref="AA59:AA60"/>
    <mergeCell ref="AB59:AB60"/>
    <mergeCell ref="G60:I60"/>
    <mergeCell ref="J60:L60"/>
    <mergeCell ref="M60:O60"/>
    <mergeCell ref="P60:R60"/>
    <mergeCell ref="A59:A60"/>
    <mergeCell ref="B59:C60"/>
    <mergeCell ref="D59:F60"/>
    <mergeCell ref="S59:U60"/>
    <mergeCell ref="V59:W60"/>
    <mergeCell ref="X59:Y60"/>
    <mergeCell ref="Z61:Z62"/>
    <mergeCell ref="AA61:AA62"/>
    <mergeCell ref="AB61:AB62"/>
    <mergeCell ref="D62:F62"/>
    <mergeCell ref="J62:L62"/>
    <mergeCell ref="M62:O62"/>
    <mergeCell ref="P62:R62"/>
    <mergeCell ref="A61:A62"/>
    <mergeCell ref="B61:C62"/>
    <mergeCell ref="G61:I62"/>
    <mergeCell ref="S61:U62"/>
    <mergeCell ref="V61:W62"/>
    <mergeCell ref="X61:Y62"/>
    <mergeCell ref="Z63:Z64"/>
    <mergeCell ref="AA63:AA64"/>
    <mergeCell ref="AB63:AB64"/>
    <mergeCell ref="D64:F64"/>
    <mergeCell ref="G64:I64"/>
    <mergeCell ref="M64:O64"/>
    <mergeCell ref="P64:R64"/>
    <mergeCell ref="A63:A64"/>
    <mergeCell ref="B63:C64"/>
    <mergeCell ref="J63:L64"/>
    <mergeCell ref="S63:U64"/>
    <mergeCell ref="V63:W64"/>
    <mergeCell ref="X63:Y64"/>
    <mergeCell ref="Z65:Z66"/>
    <mergeCell ref="AA65:AA66"/>
    <mergeCell ref="AB65:AB66"/>
    <mergeCell ref="D66:F66"/>
    <mergeCell ref="G66:I66"/>
    <mergeCell ref="J66:L66"/>
    <mergeCell ref="P66:R66"/>
    <mergeCell ref="A65:A66"/>
    <mergeCell ref="B65:C66"/>
    <mergeCell ref="M65:O66"/>
    <mergeCell ref="S65:U66"/>
    <mergeCell ref="V65:W66"/>
    <mergeCell ref="X65:Y66"/>
    <mergeCell ref="AB67:AB68"/>
    <mergeCell ref="D68:F68"/>
    <mergeCell ref="G68:I68"/>
    <mergeCell ref="J68:L68"/>
    <mergeCell ref="M68:O68"/>
    <mergeCell ref="A67:A68"/>
    <mergeCell ref="B67:C68"/>
    <mergeCell ref="P67:R68"/>
    <mergeCell ref="S67:U68"/>
    <mergeCell ref="V67:W68"/>
    <mergeCell ref="X67:Y68"/>
    <mergeCell ref="X71:Y72"/>
    <mergeCell ref="AA71:AA72"/>
    <mergeCell ref="A70:B70"/>
    <mergeCell ref="B71:C72"/>
    <mergeCell ref="D71:F72"/>
    <mergeCell ref="G71:I72"/>
    <mergeCell ref="J71:L72"/>
    <mergeCell ref="C70:F70"/>
    <mergeCell ref="Z67:Z68"/>
    <mergeCell ref="AA67:AA68"/>
    <mergeCell ref="M71:O72"/>
    <mergeCell ref="P71:R72"/>
    <mergeCell ref="S71:U72"/>
    <mergeCell ref="Z73:Z74"/>
    <mergeCell ref="AA73:AA74"/>
    <mergeCell ref="AB73:AB74"/>
    <mergeCell ref="G74:I74"/>
    <mergeCell ref="J74:L74"/>
    <mergeCell ref="M74:O74"/>
    <mergeCell ref="P74:R74"/>
    <mergeCell ref="A73:A74"/>
    <mergeCell ref="B73:C74"/>
    <mergeCell ref="D73:F74"/>
    <mergeCell ref="S73:U74"/>
    <mergeCell ref="V73:W74"/>
    <mergeCell ref="X73:Y74"/>
    <mergeCell ref="Z75:Z76"/>
    <mergeCell ref="AA75:AA76"/>
    <mergeCell ref="AB75:AB76"/>
    <mergeCell ref="D76:F76"/>
    <mergeCell ref="J76:L76"/>
    <mergeCell ref="M76:O76"/>
    <mergeCell ref="P76:R76"/>
    <mergeCell ref="A75:A76"/>
    <mergeCell ref="B75:C76"/>
    <mergeCell ref="G75:I76"/>
    <mergeCell ref="S75:U76"/>
    <mergeCell ref="V75:W76"/>
    <mergeCell ref="X75:Y76"/>
    <mergeCell ref="Z77:Z78"/>
    <mergeCell ref="AA77:AA78"/>
    <mergeCell ref="AB77:AB78"/>
    <mergeCell ref="D78:F78"/>
    <mergeCell ref="G78:I78"/>
    <mergeCell ref="M78:O78"/>
    <mergeCell ref="P78:R78"/>
    <mergeCell ref="A77:A78"/>
    <mergeCell ref="B77:C78"/>
    <mergeCell ref="J77:L78"/>
    <mergeCell ref="S77:U78"/>
    <mergeCell ref="V77:W78"/>
    <mergeCell ref="X77:Y78"/>
    <mergeCell ref="Z79:Z80"/>
    <mergeCell ref="AA79:AA80"/>
    <mergeCell ref="AB79:AB80"/>
    <mergeCell ref="D80:F80"/>
    <mergeCell ref="G80:I80"/>
    <mergeCell ref="J80:L80"/>
    <mergeCell ref="P80:R80"/>
    <mergeCell ref="A79:A80"/>
    <mergeCell ref="B79:C80"/>
    <mergeCell ref="M79:O80"/>
    <mergeCell ref="S79:U80"/>
    <mergeCell ref="V79:W80"/>
    <mergeCell ref="X79:Y80"/>
    <mergeCell ref="AB81:AB82"/>
    <mergeCell ref="D82:F82"/>
    <mergeCell ref="G82:I82"/>
    <mergeCell ref="J82:L82"/>
    <mergeCell ref="M82:O82"/>
    <mergeCell ref="A81:A82"/>
    <mergeCell ref="B81:C82"/>
    <mergeCell ref="P81:R82"/>
    <mergeCell ref="S81:U82"/>
    <mergeCell ref="V81:W82"/>
    <mergeCell ref="X81:Y82"/>
    <mergeCell ref="X84:Y85"/>
    <mergeCell ref="AA84:AA85"/>
    <mergeCell ref="A83:B83"/>
    <mergeCell ref="B84:C85"/>
    <mergeCell ref="D84:F85"/>
    <mergeCell ref="G84:I85"/>
    <mergeCell ref="J84:L85"/>
    <mergeCell ref="C83:F83"/>
    <mergeCell ref="Z81:Z82"/>
    <mergeCell ref="AA81:AA82"/>
    <mergeCell ref="M84:O85"/>
    <mergeCell ref="P84:R85"/>
    <mergeCell ref="S84:U85"/>
    <mergeCell ref="Z86:Z87"/>
    <mergeCell ref="AA86:AA87"/>
    <mergeCell ref="AB86:AB87"/>
    <mergeCell ref="G87:I87"/>
    <mergeCell ref="J87:L87"/>
    <mergeCell ref="M87:O87"/>
    <mergeCell ref="P87:R87"/>
    <mergeCell ref="A86:A87"/>
    <mergeCell ref="B86:C87"/>
    <mergeCell ref="D86:F87"/>
    <mergeCell ref="S86:U87"/>
    <mergeCell ref="V86:W87"/>
    <mergeCell ref="X86:Y87"/>
    <mergeCell ref="Z88:Z89"/>
    <mergeCell ref="AA88:AA89"/>
    <mergeCell ref="AB88:AB89"/>
    <mergeCell ref="D89:F89"/>
    <mergeCell ref="J89:L89"/>
    <mergeCell ref="M89:O89"/>
    <mergeCell ref="P89:R89"/>
    <mergeCell ref="A88:A89"/>
    <mergeCell ref="B88:C89"/>
    <mergeCell ref="G88:I89"/>
    <mergeCell ref="S88:U89"/>
    <mergeCell ref="V88:W89"/>
    <mergeCell ref="X88:Y89"/>
    <mergeCell ref="Z90:Z91"/>
    <mergeCell ref="AA90:AA91"/>
    <mergeCell ref="AB90:AB91"/>
    <mergeCell ref="D91:F91"/>
    <mergeCell ref="G91:I91"/>
    <mergeCell ref="M91:O91"/>
    <mergeCell ref="P91:R91"/>
    <mergeCell ref="A90:A91"/>
    <mergeCell ref="B90:C91"/>
    <mergeCell ref="J90:L91"/>
    <mergeCell ref="S90:U91"/>
    <mergeCell ref="V90:W91"/>
    <mergeCell ref="X90:Y91"/>
    <mergeCell ref="Z92:Z93"/>
    <mergeCell ref="AA92:AA93"/>
    <mergeCell ref="AB92:AB93"/>
    <mergeCell ref="D93:F93"/>
    <mergeCell ref="G93:I93"/>
    <mergeCell ref="J93:L93"/>
    <mergeCell ref="P93:R93"/>
    <mergeCell ref="A92:A93"/>
    <mergeCell ref="B92:C93"/>
    <mergeCell ref="M92:O93"/>
    <mergeCell ref="S92:U93"/>
    <mergeCell ref="V92:W93"/>
    <mergeCell ref="X92:Y93"/>
    <mergeCell ref="Z94:Z95"/>
    <mergeCell ref="AA94:AA95"/>
    <mergeCell ref="AB94:AB95"/>
    <mergeCell ref="D95:F95"/>
    <mergeCell ref="G95:I95"/>
    <mergeCell ref="J95:L95"/>
    <mergeCell ref="M95:O95"/>
    <mergeCell ref="A94:A95"/>
    <mergeCell ref="B94:C95"/>
    <mergeCell ref="P94:R95"/>
    <mergeCell ref="S94:U95"/>
    <mergeCell ref="V94:W95"/>
    <mergeCell ref="X94:Y95"/>
    <mergeCell ref="V98:W99"/>
    <mergeCell ref="X98:Y99"/>
    <mergeCell ref="AA98:AA99"/>
    <mergeCell ref="A97:B97"/>
    <mergeCell ref="B98:C99"/>
    <mergeCell ref="D98:F99"/>
    <mergeCell ref="G98:I99"/>
    <mergeCell ref="J98:L99"/>
    <mergeCell ref="C97:F97"/>
    <mergeCell ref="G97:O97"/>
    <mergeCell ref="M98:O99"/>
    <mergeCell ref="P98:R99"/>
    <mergeCell ref="S98:U99"/>
    <mergeCell ref="Z100:Z101"/>
    <mergeCell ref="AA100:AA101"/>
    <mergeCell ref="AB100:AB101"/>
    <mergeCell ref="G101:I101"/>
    <mergeCell ref="J101:L101"/>
    <mergeCell ref="M101:O101"/>
    <mergeCell ref="P101:R101"/>
    <mergeCell ref="A100:A101"/>
    <mergeCell ref="B100:C101"/>
    <mergeCell ref="D100:F101"/>
    <mergeCell ref="S100:U101"/>
    <mergeCell ref="V100:W101"/>
    <mergeCell ref="X100:Y101"/>
    <mergeCell ref="Z102:Z103"/>
    <mergeCell ref="AA102:AA103"/>
    <mergeCell ref="AB102:AB103"/>
    <mergeCell ref="D103:F103"/>
    <mergeCell ref="J103:L103"/>
    <mergeCell ref="M103:O103"/>
    <mergeCell ref="P103:R103"/>
    <mergeCell ref="A102:A103"/>
    <mergeCell ref="B102:C103"/>
    <mergeCell ref="G102:I103"/>
    <mergeCell ref="S102:U103"/>
    <mergeCell ref="V102:W103"/>
    <mergeCell ref="X102:Y103"/>
    <mergeCell ref="Z104:Z105"/>
    <mergeCell ref="AA104:AA105"/>
    <mergeCell ref="AB104:AB105"/>
    <mergeCell ref="D105:F105"/>
    <mergeCell ref="G105:I105"/>
    <mergeCell ref="M105:O105"/>
    <mergeCell ref="P105:R105"/>
    <mergeCell ref="A104:A105"/>
    <mergeCell ref="B104:C105"/>
    <mergeCell ref="J104:L105"/>
    <mergeCell ref="S104:U105"/>
    <mergeCell ref="V104:W105"/>
    <mergeCell ref="X104:Y105"/>
    <mergeCell ref="Z106:Z107"/>
    <mergeCell ref="AA106:AA107"/>
    <mergeCell ref="AB106:AB107"/>
    <mergeCell ref="D107:F107"/>
    <mergeCell ref="G107:I107"/>
    <mergeCell ref="J107:L107"/>
    <mergeCell ref="P107:R107"/>
    <mergeCell ref="A106:A107"/>
    <mergeCell ref="B106:C107"/>
    <mergeCell ref="M106:O107"/>
    <mergeCell ref="S106:U107"/>
    <mergeCell ref="V106:W107"/>
    <mergeCell ref="X106:Y107"/>
    <mergeCell ref="Z108:Z109"/>
    <mergeCell ref="AA108:AA109"/>
    <mergeCell ref="AB108:AB109"/>
    <mergeCell ref="D109:F109"/>
    <mergeCell ref="G109:I109"/>
    <mergeCell ref="J109:L109"/>
    <mergeCell ref="M109:O109"/>
    <mergeCell ref="A108:A109"/>
    <mergeCell ref="B108:C109"/>
    <mergeCell ref="P108:R109"/>
    <mergeCell ref="S108:U109"/>
    <mergeCell ref="V108:W109"/>
    <mergeCell ref="X108:Y109"/>
    <mergeCell ref="X112:Y113"/>
    <mergeCell ref="AA112:AA113"/>
    <mergeCell ref="A111:B111"/>
    <mergeCell ref="B112:C113"/>
    <mergeCell ref="D112:F113"/>
    <mergeCell ref="G112:I113"/>
    <mergeCell ref="J112:L113"/>
    <mergeCell ref="C111:F111"/>
    <mergeCell ref="G111:O111"/>
    <mergeCell ref="P111:W111"/>
    <mergeCell ref="V112:W113"/>
    <mergeCell ref="M112:O113"/>
    <mergeCell ref="P112:R113"/>
    <mergeCell ref="S112:U113"/>
    <mergeCell ref="Z114:Z115"/>
    <mergeCell ref="AA114:AA115"/>
    <mergeCell ref="AB114:AB115"/>
    <mergeCell ref="G115:I115"/>
    <mergeCell ref="J115:L115"/>
    <mergeCell ref="M115:O115"/>
    <mergeCell ref="P115:R115"/>
    <mergeCell ref="A114:A115"/>
    <mergeCell ref="B114:C115"/>
    <mergeCell ref="D114:F115"/>
    <mergeCell ref="S114:U115"/>
    <mergeCell ref="V114:W115"/>
    <mergeCell ref="X114:Y115"/>
    <mergeCell ref="Z116:Z117"/>
    <mergeCell ref="AA116:AA117"/>
    <mergeCell ref="AB116:AB117"/>
    <mergeCell ref="D117:F117"/>
    <mergeCell ref="J117:L117"/>
    <mergeCell ref="M117:O117"/>
    <mergeCell ref="P117:R117"/>
    <mergeCell ref="A116:A117"/>
    <mergeCell ref="B116:C117"/>
    <mergeCell ref="G116:I117"/>
    <mergeCell ref="S116:U117"/>
    <mergeCell ref="V116:W117"/>
    <mergeCell ref="X116:Y117"/>
    <mergeCell ref="Z118:Z119"/>
    <mergeCell ref="AA118:AA119"/>
    <mergeCell ref="AB118:AB119"/>
    <mergeCell ref="D119:F119"/>
    <mergeCell ref="G119:I119"/>
    <mergeCell ref="M119:O119"/>
    <mergeCell ref="P119:R119"/>
    <mergeCell ref="A118:A119"/>
    <mergeCell ref="B118:C119"/>
    <mergeCell ref="J118:L119"/>
    <mergeCell ref="S118:U119"/>
    <mergeCell ref="V118:W119"/>
    <mergeCell ref="X118:Y119"/>
    <mergeCell ref="Z120:Z121"/>
    <mergeCell ref="AA120:AA121"/>
    <mergeCell ref="AB120:AB121"/>
    <mergeCell ref="D121:F121"/>
    <mergeCell ref="G121:I121"/>
    <mergeCell ref="J121:L121"/>
    <mergeCell ref="P121:R121"/>
    <mergeCell ref="A120:A121"/>
    <mergeCell ref="B120:C121"/>
    <mergeCell ref="M120:O121"/>
    <mergeCell ref="S120:U121"/>
    <mergeCell ref="V120:W121"/>
    <mergeCell ref="X120:Y121"/>
    <mergeCell ref="Z122:Z123"/>
    <mergeCell ref="AA122:AA123"/>
    <mergeCell ref="AB122:AB123"/>
    <mergeCell ref="D123:F123"/>
    <mergeCell ref="G123:I123"/>
    <mergeCell ref="J123:L123"/>
    <mergeCell ref="M123:O123"/>
    <mergeCell ref="A122:A123"/>
    <mergeCell ref="B122:C123"/>
    <mergeCell ref="P122:R123"/>
    <mergeCell ref="S122:U123"/>
    <mergeCell ref="V122:W123"/>
    <mergeCell ref="X122:Y123"/>
    <mergeCell ref="X125:Y126"/>
    <mergeCell ref="AA125:AA126"/>
    <mergeCell ref="A124:B124"/>
    <mergeCell ref="B125:C126"/>
    <mergeCell ref="D125:F126"/>
    <mergeCell ref="G125:I126"/>
    <mergeCell ref="J125:L126"/>
    <mergeCell ref="C124:F124"/>
    <mergeCell ref="G124:O124"/>
    <mergeCell ref="P124:V124"/>
    <mergeCell ref="V125:W126"/>
    <mergeCell ref="M125:O126"/>
    <mergeCell ref="P125:R126"/>
    <mergeCell ref="S125:U126"/>
    <mergeCell ref="Z127:Z128"/>
    <mergeCell ref="AA127:AA128"/>
    <mergeCell ref="AB127:AB128"/>
    <mergeCell ref="G128:I128"/>
    <mergeCell ref="J128:L128"/>
    <mergeCell ref="M128:O128"/>
    <mergeCell ref="P128:R128"/>
    <mergeCell ref="A127:A128"/>
    <mergeCell ref="B127:C128"/>
    <mergeCell ref="D127:F128"/>
    <mergeCell ref="S127:U128"/>
    <mergeCell ref="V127:W128"/>
    <mergeCell ref="X127:Y128"/>
    <mergeCell ref="Z129:Z130"/>
    <mergeCell ref="AA129:AA130"/>
    <mergeCell ref="AB129:AB130"/>
    <mergeCell ref="D130:F130"/>
    <mergeCell ref="J130:L130"/>
    <mergeCell ref="M130:O130"/>
    <mergeCell ref="P130:R130"/>
    <mergeCell ref="A129:A130"/>
    <mergeCell ref="B129:C130"/>
    <mergeCell ref="G129:I130"/>
    <mergeCell ref="S129:U130"/>
    <mergeCell ref="V129:W130"/>
    <mergeCell ref="X129:Y130"/>
    <mergeCell ref="Z131:Z132"/>
    <mergeCell ref="AA131:AA132"/>
    <mergeCell ref="AB131:AB132"/>
    <mergeCell ref="D132:F132"/>
    <mergeCell ref="G132:I132"/>
    <mergeCell ref="M132:O132"/>
    <mergeCell ref="P132:R132"/>
    <mergeCell ref="A131:A132"/>
    <mergeCell ref="B131:C132"/>
    <mergeCell ref="J131:L132"/>
    <mergeCell ref="S131:U132"/>
    <mergeCell ref="V131:W132"/>
    <mergeCell ref="X131:Y132"/>
    <mergeCell ref="Z133:Z134"/>
    <mergeCell ref="AA133:AA134"/>
    <mergeCell ref="AB133:AB134"/>
    <mergeCell ref="D134:F134"/>
    <mergeCell ref="G134:I134"/>
    <mergeCell ref="J134:L134"/>
    <mergeCell ref="P134:R134"/>
    <mergeCell ref="A133:A134"/>
    <mergeCell ref="B133:C134"/>
    <mergeCell ref="M133:O134"/>
    <mergeCell ref="S133:U134"/>
    <mergeCell ref="V133:W134"/>
    <mergeCell ref="X133:Y134"/>
    <mergeCell ref="Z135:Z136"/>
    <mergeCell ref="AA135:AA136"/>
    <mergeCell ref="AB135:AB136"/>
    <mergeCell ref="D136:F136"/>
    <mergeCell ref="G136:I136"/>
    <mergeCell ref="J136:L136"/>
    <mergeCell ref="M136:O136"/>
    <mergeCell ref="A135:A136"/>
    <mergeCell ref="B135:C136"/>
    <mergeCell ref="P135:R136"/>
    <mergeCell ref="S135:U136"/>
    <mergeCell ref="V135:W136"/>
    <mergeCell ref="X135:Y136"/>
    <mergeCell ref="X139:Y140"/>
    <mergeCell ref="AA139:AA140"/>
    <mergeCell ref="A138:B138"/>
    <mergeCell ref="B139:C140"/>
    <mergeCell ref="D139:F140"/>
    <mergeCell ref="G139:I140"/>
    <mergeCell ref="J139:L140"/>
    <mergeCell ref="C138:F138"/>
    <mergeCell ref="G138:O138"/>
    <mergeCell ref="P138:W138"/>
    <mergeCell ref="V139:W140"/>
    <mergeCell ref="M139:O140"/>
    <mergeCell ref="P139:R140"/>
    <mergeCell ref="S139:U140"/>
    <mergeCell ref="Z141:Z142"/>
    <mergeCell ref="AA141:AA142"/>
    <mergeCell ref="AB141:AB142"/>
    <mergeCell ref="G142:I142"/>
    <mergeCell ref="J142:L142"/>
    <mergeCell ref="M142:O142"/>
    <mergeCell ref="P142:R142"/>
    <mergeCell ref="A141:A142"/>
    <mergeCell ref="B141:C142"/>
    <mergeCell ref="D141:F142"/>
    <mergeCell ref="S141:U142"/>
    <mergeCell ref="V141:W142"/>
    <mergeCell ref="X141:Y142"/>
    <mergeCell ref="Z143:Z144"/>
    <mergeCell ref="AA143:AA144"/>
    <mergeCell ref="AB143:AB144"/>
    <mergeCell ref="D144:F144"/>
    <mergeCell ref="J144:L144"/>
    <mergeCell ref="M144:O144"/>
    <mergeCell ref="P144:R144"/>
    <mergeCell ref="A143:A144"/>
    <mergeCell ref="B143:C144"/>
    <mergeCell ref="G143:I144"/>
    <mergeCell ref="S143:U144"/>
    <mergeCell ref="V143:W144"/>
    <mergeCell ref="X143:Y144"/>
    <mergeCell ref="Z145:Z146"/>
    <mergeCell ref="AA145:AA146"/>
    <mergeCell ref="AB145:AB146"/>
    <mergeCell ref="D146:F146"/>
    <mergeCell ref="G146:I146"/>
    <mergeCell ref="M146:O146"/>
    <mergeCell ref="P146:R146"/>
    <mergeCell ref="A145:A146"/>
    <mergeCell ref="B145:C146"/>
    <mergeCell ref="J145:L146"/>
    <mergeCell ref="S145:U146"/>
    <mergeCell ref="V145:W146"/>
    <mergeCell ref="X145:Y146"/>
    <mergeCell ref="Z147:Z148"/>
    <mergeCell ref="AA147:AA148"/>
    <mergeCell ref="AB147:AB148"/>
    <mergeCell ref="D148:F148"/>
    <mergeCell ref="G148:I148"/>
    <mergeCell ref="J148:L148"/>
    <mergeCell ref="P148:R148"/>
    <mergeCell ref="A147:A148"/>
    <mergeCell ref="B147:C148"/>
    <mergeCell ref="M147:O148"/>
    <mergeCell ref="S147:U148"/>
    <mergeCell ref="V147:W148"/>
    <mergeCell ref="X147:Y148"/>
    <mergeCell ref="Z149:Z150"/>
    <mergeCell ref="AA149:AA150"/>
    <mergeCell ref="AB149:AB150"/>
    <mergeCell ref="D150:F150"/>
    <mergeCell ref="G150:I150"/>
    <mergeCell ref="J150:L150"/>
    <mergeCell ref="M150:O150"/>
    <mergeCell ref="A149:A150"/>
    <mergeCell ref="B149:C150"/>
    <mergeCell ref="P149:R150"/>
    <mergeCell ref="S149:U150"/>
    <mergeCell ref="V149:W150"/>
    <mergeCell ref="X149:Y150"/>
    <mergeCell ref="M153:O154"/>
    <mergeCell ref="P153:R154"/>
    <mergeCell ref="S153:U154"/>
    <mergeCell ref="V153:W154"/>
    <mergeCell ref="X153:Y154"/>
    <mergeCell ref="AA153:AA154"/>
    <mergeCell ref="A152:B152"/>
    <mergeCell ref="B153:C154"/>
    <mergeCell ref="D153:F154"/>
    <mergeCell ref="G153:I154"/>
    <mergeCell ref="J153:L154"/>
    <mergeCell ref="C152:F152"/>
    <mergeCell ref="G152:O152"/>
    <mergeCell ref="P152:W152"/>
    <mergeCell ref="Z155:Z156"/>
    <mergeCell ref="AA155:AA156"/>
    <mergeCell ref="AB155:AB156"/>
    <mergeCell ref="G156:I156"/>
    <mergeCell ref="J156:L156"/>
    <mergeCell ref="M156:O156"/>
    <mergeCell ref="P156:R156"/>
    <mergeCell ref="A155:A156"/>
    <mergeCell ref="B155:C156"/>
    <mergeCell ref="D155:F156"/>
    <mergeCell ref="S155:U156"/>
    <mergeCell ref="V155:W156"/>
    <mergeCell ref="X155:Y156"/>
    <mergeCell ref="Z157:Z158"/>
    <mergeCell ref="AA157:AA158"/>
    <mergeCell ref="AB157:AB158"/>
    <mergeCell ref="D158:F158"/>
    <mergeCell ref="J158:L158"/>
    <mergeCell ref="M158:O158"/>
    <mergeCell ref="P158:R158"/>
    <mergeCell ref="A157:A158"/>
    <mergeCell ref="B157:C158"/>
    <mergeCell ref="G157:I158"/>
    <mergeCell ref="S157:U158"/>
    <mergeCell ref="V157:W158"/>
    <mergeCell ref="X157:Y158"/>
    <mergeCell ref="Z159:Z160"/>
    <mergeCell ref="AA159:AA160"/>
    <mergeCell ref="AB159:AB160"/>
    <mergeCell ref="D160:F160"/>
    <mergeCell ref="G160:I160"/>
    <mergeCell ref="M160:O160"/>
    <mergeCell ref="P160:R160"/>
    <mergeCell ref="A159:A160"/>
    <mergeCell ref="B159:C160"/>
    <mergeCell ref="J159:L160"/>
    <mergeCell ref="S159:U160"/>
    <mergeCell ref="V159:W160"/>
    <mergeCell ref="X159:Y160"/>
    <mergeCell ref="Z161:Z162"/>
    <mergeCell ref="AA161:AA162"/>
    <mergeCell ref="AB161:AB162"/>
    <mergeCell ref="D162:F162"/>
    <mergeCell ref="G162:I162"/>
    <mergeCell ref="J162:L162"/>
    <mergeCell ref="P162:R162"/>
    <mergeCell ref="A161:A162"/>
    <mergeCell ref="B161:C162"/>
    <mergeCell ref="M161:O162"/>
    <mergeCell ref="S161:U162"/>
    <mergeCell ref="V161:W162"/>
    <mergeCell ref="X161:Y162"/>
    <mergeCell ref="Z163:Z164"/>
    <mergeCell ref="AA163:AA164"/>
    <mergeCell ref="AB163:AB164"/>
    <mergeCell ref="D164:F164"/>
    <mergeCell ref="G164:I164"/>
    <mergeCell ref="J164:L164"/>
    <mergeCell ref="M164:O164"/>
    <mergeCell ref="A163:A164"/>
    <mergeCell ref="B163:C164"/>
    <mergeCell ref="P163:R164"/>
    <mergeCell ref="S163:U164"/>
    <mergeCell ref="V163:W164"/>
    <mergeCell ref="X163:Y164"/>
    <mergeCell ref="P42:W42"/>
    <mergeCell ref="P56:W56"/>
    <mergeCell ref="P70:W70"/>
    <mergeCell ref="P83:W83"/>
    <mergeCell ref="P97:W97"/>
    <mergeCell ref="G15:O15"/>
    <mergeCell ref="G29:O29"/>
    <mergeCell ref="G42:O42"/>
    <mergeCell ref="G56:O56"/>
    <mergeCell ref="G70:O70"/>
    <mergeCell ref="G83:O83"/>
    <mergeCell ref="V84:W85"/>
    <mergeCell ref="V71:W72"/>
    <mergeCell ref="M57:O58"/>
    <mergeCell ref="P57:R58"/>
    <mergeCell ref="S57:U58"/>
    <mergeCell ref="V57:W58"/>
    <mergeCell ref="P33:R33"/>
    <mergeCell ref="G34:I35"/>
    <mergeCell ref="S34:U35"/>
    <mergeCell ref="V34:W35"/>
    <mergeCell ref="J35:L35"/>
  </mergeCells>
  <phoneticPr fontId="1"/>
  <pageMargins left="0.78740157480314965" right="0.78740157480314965" top="0.78740157480314965" bottom="0.78740157480314965" header="0.31496062992125984" footer="0.51181102362204722"/>
  <pageSetup paperSize="9" scale="150" orientation="landscape" horizontalDpi="4294967293" verticalDpi="0" r:id="rId1"/>
  <headerFooter alignWithMargins="0">
    <oddHeader>&amp;C&amp;"ＭＳ Ｐゴシック,太字"&amp;20 2018山梨県U-10サッカーフェスティバル</oddHeader>
    <oddFooter>&amp;C(一社)山梨県サッカー協会4種委員会</oddFooter>
  </headerFooter>
  <rowBreaks count="7" manualBreakCount="7">
    <brk id="14" max="16383" man="1"/>
    <brk id="28" max="16383" man="1"/>
    <brk id="41" max="16383" man="1"/>
    <brk id="55" max="16383" man="1"/>
    <brk id="69" max="16383" man="1"/>
    <brk id="82" max="16383" man="1"/>
    <brk id="96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</sheetPr>
  <dimension ref="A1:AG40"/>
  <sheetViews>
    <sheetView view="pageLayout" topLeftCell="A19" zoomScale="80" zoomScaleNormal="75" zoomScaleSheetLayoutView="74" zoomScalePageLayoutView="80" workbookViewId="0">
      <selection activeCell="AE28" sqref="AE28"/>
    </sheetView>
  </sheetViews>
  <sheetFormatPr defaultColWidth="9" defaultRowHeight="12.75"/>
  <cols>
    <col min="1" max="1" width="3.1328125" style="5" customWidth="1"/>
    <col min="2" max="2" width="3" style="5" customWidth="1"/>
    <col min="3" max="3" width="6.46484375" style="5" customWidth="1"/>
    <col min="4" max="8" width="3.06640625" style="5" customWidth="1"/>
    <col min="9" max="17" width="2.46484375" style="5" customWidth="1"/>
    <col min="18" max="22" width="3.06640625" style="5" customWidth="1"/>
    <col min="23" max="28" width="2.46484375" style="5" customWidth="1"/>
    <col min="29" max="29" width="4.73046875" style="5" customWidth="1"/>
    <col min="30" max="30" width="4.265625" style="5" customWidth="1"/>
    <col min="31" max="31" width="9.59765625" style="5" customWidth="1"/>
    <col min="32" max="33" width="16.6640625" style="5" customWidth="1"/>
    <col min="34" max="16384" width="9" style="5"/>
  </cols>
  <sheetData>
    <row r="1" spans="1:33" ht="21.4" customHeight="1">
      <c r="A1" s="249" t="s">
        <v>36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8"/>
    </row>
    <row r="2" spans="1:33" ht="21.4" customHeight="1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8"/>
    </row>
    <row r="3" spans="1:33" ht="22.25" customHeight="1">
      <c r="A3" s="228" t="s">
        <v>41</v>
      </c>
      <c r="B3" s="228"/>
      <c r="C3" s="228"/>
      <c r="D3" s="250" t="s">
        <v>42</v>
      </c>
      <c r="E3" s="250"/>
      <c r="F3" s="250"/>
      <c r="G3" s="250"/>
      <c r="H3" s="250"/>
      <c r="I3" s="250"/>
      <c r="J3" s="250"/>
      <c r="K3" s="250"/>
      <c r="L3" s="250"/>
      <c r="M3" s="250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8"/>
      <c r="AE3" s="8"/>
    </row>
    <row r="4" spans="1:33" ht="22.25" customHeight="1">
      <c r="A4" s="228"/>
      <c r="B4" s="228"/>
      <c r="C4" s="228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8"/>
      <c r="AE4" s="8"/>
    </row>
    <row r="5" spans="1:33" ht="22.25" customHeight="1">
      <c r="A5" s="230" t="s">
        <v>1</v>
      </c>
      <c r="B5" s="231"/>
      <c r="C5" s="231"/>
      <c r="D5" s="228" t="s">
        <v>2</v>
      </c>
      <c r="E5" s="228"/>
      <c r="F5" s="228"/>
      <c r="G5" s="228"/>
      <c r="H5" s="228"/>
      <c r="I5" s="228"/>
      <c r="J5" s="228"/>
      <c r="K5" s="228"/>
      <c r="L5" s="228"/>
      <c r="N5" s="251" t="str">
        <f>組合せ!F3</f>
        <v>小瀬補助競技場
北面【午前】
（レドンドFC）</v>
      </c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8"/>
      <c r="AE5" s="8"/>
    </row>
    <row r="6" spans="1:33" ht="22.25" customHeight="1">
      <c r="A6" s="232"/>
      <c r="B6" s="232"/>
      <c r="C6" s="232"/>
      <c r="D6" s="233"/>
      <c r="E6" s="233"/>
      <c r="F6" s="233"/>
      <c r="G6" s="233"/>
      <c r="H6" s="233"/>
      <c r="I6" s="233"/>
      <c r="J6" s="233"/>
      <c r="K6" s="233"/>
      <c r="L6" s="233"/>
      <c r="M6" s="3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8"/>
      <c r="AE6" s="8"/>
    </row>
    <row r="7" spans="1:33" ht="22.25" customHeight="1">
      <c r="A7" s="144"/>
      <c r="B7" s="144" t="s">
        <v>37</v>
      </c>
      <c r="C7" s="144"/>
      <c r="D7" s="253" t="s">
        <v>38</v>
      </c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144" t="s">
        <v>39</v>
      </c>
      <c r="X7" s="144"/>
      <c r="Y7" s="144"/>
      <c r="Z7" s="144"/>
      <c r="AA7" s="144"/>
      <c r="AB7" s="144" t="s">
        <v>40</v>
      </c>
      <c r="AC7" s="144"/>
      <c r="AD7" s="144"/>
      <c r="AE7" s="8"/>
    </row>
    <row r="8" spans="1:33" ht="22.25" customHeight="1">
      <c r="A8" s="144"/>
      <c r="B8" s="144"/>
      <c r="C8" s="144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144"/>
      <c r="X8" s="144"/>
      <c r="Y8" s="144"/>
      <c r="Z8" s="144"/>
      <c r="AA8" s="144"/>
      <c r="AB8" s="144"/>
      <c r="AC8" s="144"/>
      <c r="AD8" s="144"/>
      <c r="AE8" s="8"/>
    </row>
    <row r="9" spans="1:33" ht="22.25" customHeight="1">
      <c r="A9" s="209">
        <v>1</v>
      </c>
      <c r="B9" s="242">
        <v>0.375</v>
      </c>
      <c r="C9" s="243"/>
      <c r="D9" s="246" t="str">
        <f>AF13</f>
        <v>増穂SC</v>
      </c>
      <c r="E9" s="247"/>
      <c r="F9" s="247"/>
      <c r="G9" s="247"/>
      <c r="H9" s="175"/>
      <c r="I9" s="216">
        <f>IF(L9:L10="","",(L9+L10))</f>
        <v>0</v>
      </c>
      <c r="J9" s="217"/>
      <c r="K9" s="236" t="s">
        <v>30</v>
      </c>
      <c r="L9" s="22">
        <v>0</v>
      </c>
      <c r="M9" s="22" t="s">
        <v>26</v>
      </c>
      <c r="N9" s="22">
        <v>2</v>
      </c>
      <c r="O9" s="236" t="s">
        <v>31</v>
      </c>
      <c r="P9" s="217">
        <f>IF(N9:N10="","",(N9+N10))</f>
        <v>6</v>
      </c>
      <c r="Q9" s="223"/>
      <c r="R9" s="238" t="str">
        <f>AF17</f>
        <v>VC富士吉田Jr</v>
      </c>
      <c r="S9" s="239"/>
      <c r="T9" s="239"/>
      <c r="U9" s="239"/>
      <c r="V9" s="135"/>
      <c r="W9" s="151" t="str">
        <f>AF11</f>
        <v>JFC竜王</v>
      </c>
      <c r="X9" s="152"/>
      <c r="Y9" s="152"/>
      <c r="Z9" s="152"/>
      <c r="AA9" s="153"/>
      <c r="AB9" s="164" t="str">
        <f>AF15</f>
        <v>レドンドFC</v>
      </c>
      <c r="AC9" s="164"/>
      <c r="AD9" s="164"/>
      <c r="AE9" s="240">
        <v>1</v>
      </c>
      <c r="AF9" s="241" t="str">
        <f>星取表!B4</f>
        <v>韮崎SC</v>
      </c>
      <c r="AG9" s="241"/>
    </row>
    <row r="10" spans="1:33" ht="22.25" customHeight="1">
      <c r="A10" s="210"/>
      <c r="B10" s="244"/>
      <c r="C10" s="245"/>
      <c r="D10" s="248"/>
      <c r="E10" s="176"/>
      <c r="F10" s="176"/>
      <c r="G10" s="176"/>
      <c r="H10" s="177"/>
      <c r="I10" s="218"/>
      <c r="J10" s="146"/>
      <c r="K10" s="237"/>
      <c r="L10" s="23">
        <v>0</v>
      </c>
      <c r="M10" s="23" t="s">
        <v>26</v>
      </c>
      <c r="N10" s="23">
        <v>4</v>
      </c>
      <c r="O10" s="237"/>
      <c r="P10" s="146"/>
      <c r="Q10" s="224"/>
      <c r="R10" s="136"/>
      <c r="S10" s="179"/>
      <c r="T10" s="179"/>
      <c r="U10" s="179"/>
      <c r="V10" s="137"/>
      <c r="W10" s="154"/>
      <c r="X10" s="155"/>
      <c r="Y10" s="155"/>
      <c r="Z10" s="155"/>
      <c r="AA10" s="156"/>
      <c r="AB10" s="164"/>
      <c r="AC10" s="164"/>
      <c r="AD10" s="164"/>
      <c r="AE10" s="240"/>
      <c r="AF10" s="241"/>
      <c r="AG10" s="241"/>
    </row>
    <row r="11" spans="1:33" ht="22.25" customHeight="1">
      <c r="A11" s="209">
        <v>2</v>
      </c>
      <c r="B11" s="242">
        <v>0.40277777777777773</v>
      </c>
      <c r="C11" s="243"/>
      <c r="D11" s="246" t="str">
        <f>AF9</f>
        <v>韮崎SC</v>
      </c>
      <c r="E11" s="247"/>
      <c r="F11" s="247"/>
      <c r="G11" s="247"/>
      <c r="H11" s="175"/>
      <c r="I11" s="216">
        <f t="shared" ref="I11" si="0">IF(L11:L12="","",(L11+L12))</f>
        <v>0</v>
      </c>
      <c r="J11" s="217"/>
      <c r="K11" s="236" t="s">
        <v>30</v>
      </c>
      <c r="L11" s="22">
        <v>0</v>
      </c>
      <c r="M11" s="22" t="s">
        <v>26</v>
      </c>
      <c r="N11" s="22">
        <v>2</v>
      </c>
      <c r="O11" s="236" t="s">
        <v>31</v>
      </c>
      <c r="P11" s="217">
        <f t="shared" ref="P11" si="1">IF(N11:N12="","",(N11+N12))</f>
        <v>4</v>
      </c>
      <c r="Q11" s="223"/>
      <c r="R11" s="238" t="str">
        <f>AF11</f>
        <v>JFC竜王</v>
      </c>
      <c r="S11" s="239"/>
      <c r="T11" s="239"/>
      <c r="U11" s="239"/>
      <c r="V11" s="135"/>
      <c r="W11" s="151" t="str">
        <f>AF13</f>
        <v>増穂SC</v>
      </c>
      <c r="X11" s="152"/>
      <c r="Y11" s="152"/>
      <c r="Z11" s="152"/>
      <c r="AA11" s="153"/>
      <c r="AB11" s="164" t="str">
        <f>AF17</f>
        <v>VC富士吉田Jr</v>
      </c>
      <c r="AC11" s="164"/>
      <c r="AD11" s="164"/>
      <c r="AE11" s="240">
        <v>2</v>
      </c>
      <c r="AF11" s="241" t="str">
        <f>星取表!B6</f>
        <v>JFC竜王</v>
      </c>
      <c r="AG11" s="241"/>
    </row>
    <row r="12" spans="1:33" ht="22.25" customHeight="1">
      <c r="A12" s="210"/>
      <c r="B12" s="244"/>
      <c r="C12" s="245"/>
      <c r="D12" s="248"/>
      <c r="E12" s="176"/>
      <c r="F12" s="176"/>
      <c r="G12" s="176"/>
      <c r="H12" s="177"/>
      <c r="I12" s="218"/>
      <c r="J12" s="146"/>
      <c r="K12" s="237"/>
      <c r="L12" s="23">
        <v>0</v>
      </c>
      <c r="M12" s="23" t="s">
        <v>26</v>
      </c>
      <c r="N12" s="23">
        <v>2</v>
      </c>
      <c r="O12" s="237"/>
      <c r="P12" s="146"/>
      <c r="Q12" s="224"/>
      <c r="R12" s="136"/>
      <c r="S12" s="179"/>
      <c r="T12" s="179"/>
      <c r="U12" s="179"/>
      <c r="V12" s="137"/>
      <c r="W12" s="154"/>
      <c r="X12" s="155"/>
      <c r="Y12" s="155"/>
      <c r="Z12" s="155"/>
      <c r="AA12" s="156"/>
      <c r="AB12" s="164"/>
      <c r="AC12" s="164"/>
      <c r="AD12" s="164"/>
      <c r="AE12" s="240"/>
      <c r="AF12" s="241"/>
      <c r="AG12" s="241"/>
    </row>
    <row r="13" spans="1:33" ht="22.25" customHeight="1">
      <c r="A13" s="209">
        <v>3</v>
      </c>
      <c r="B13" s="242">
        <v>0.43055555555555558</v>
      </c>
      <c r="C13" s="243"/>
      <c r="D13" s="246" t="str">
        <f>AF13</f>
        <v>増穂SC</v>
      </c>
      <c r="E13" s="247"/>
      <c r="F13" s="247"/>
      <c r="G13" s="247"/>
      <c r="H13" s="175"/>
      <c r="I13" s="216">
        <f t="shared" ref="I13" si="2">IF(L13:L14="","",(L13+L14))</f>
        <v>1</v>
      </c>
      <c r="J13" s="217"/>
      <c r="K13" s="236" t="s">
        <v>30</v>
      </c>
      <c r="L13" s="22">
        <v>0</v>
      </c>
      <c r="M13" s="22" t="s">
        <v>26</v>
      </c>
      <c r="N13" s="22">
        <v>4</v>
      </c>
      <c r="O13" s="236" t="s">
        <v>31</v>
      </c>
      <c r="P13" s="217">
        <f t="shared" ref="P13" si="3">IF(N13:N14="","",(N13+N14))</f>
        <v>6</v>
      </c>
      <c r="Q13" s="223"/>
      <c r="R13" s="238" t="str">
        <f>AF15</f>
        <v>レドンドFC</v>
      </c>
      <c r="S13" s="239"/>
      <c r="T13" s="239"/>
      <c r="U13" s="239"/>
      <c r="V13" s="135"/>
      <c r="W13" s="151" t="str">
        <f>AF9</f>
        <v>韮崎SC</v>
      </c>
      <c r="X13" s="152"/>
      <c r="Y13" s="152"/>
      <c r="Z13" s="152"/>
      <c r="AA13" s="153"/>
      <c r="AB13" s="164" t="str">
        <f>AF11</f>
        <v>JFC竜王</v>
      </c>
      <c r="AC13" s="164"/>
      <c r="AD13" s="164"/>
      <c r="AE13" s="240">
        <v>3</v>
      </c>
      <c r="AF13" s="241" t="str">
        <f>星取表!B8</f>
        <v>増穂SC</v>
      </c>
      <c r="AG13" s="241"/>
    </row>
    <row r="14" spans="1:33" ht="22.25" customHeight="1">
      <c r="A14" s="210"/>
      <c r="B14" s="244"/>
      <c r="C14" s="245"/>
      <c r="D14" s="248"/>
      <c r="E14" s="176"/>
      <c r="F14" s="176"/>
      <c r="G14" s="176"/>
      <c r="H14" s="177"/>
      <c r="I14" s="218"/>
      <c r="J14" s="146"/>
      <c r="K14" s="237"/>
      <c r="L14" s="23">
        <v>1</v>
      </c>
      <c r="M14" s="23" t="s">
        <v>26</v>
      </c>
      <c r="N14" s="23">
        <v>2</v>
      </c>
      <c r="O14" s="237"/>
      <c r="P14" s="146"/>
      <c r="Q14" s="224"/>
      <c r="R14" s="136"/>
      <c r="S14" s="179"/>
      <c r="T14" s="179"/>
      <c r="U14" s="179"/>
      <c r="V14" s="137"/>
      <c r="W14" s="154"/>
      <c r="X14" s="155"/>
      <c r="Y14" s="155"/>
      <c r="Z14" s="155"/>
      <c r="AA14" s="156"/>
      <c r="AB14" s="164"/>
      <c r="AC14" s="164"/>
      <c r="AD14" s="164"/>
      <c r="AE14" s="240"/>
      <c r="AF14" s="241"/>
      <c r="AG14" s="241"/>
    </row>
    <row r="15" spans="1:33" ht="22.25" customHeight="1">
      <c r="A15" s="209">
        <v>4</v>
      </c>
      <c r="B15" s="242">
        <v>0.45833333333333331</v>
      </c>
      <c r="C15" s="243"/>
      <c r="D15" s="246" t="str">
        <f>AF9</f>
        <v>韮崎SC</v>
      </c>
      <c r="E15" s="247"/>
      <c r="F15" s="247"/>
      <c r="G15" s="247"/>
      <c r="H15" s="175"/>
      <c r="I15" s="216">
        <f t="shared" ref="I15" si="4">IF(L15:L16="","",(L15+L16))</f>
        <v>6</v>
      </c>
      <c r="J15" s="217"/>
      <c r="K15" s="236" t="s">
        <v>30</v>
      </c>
      <c r="L15" s="24">
        <v>5</v>
      </c>
      <c r="M15" s="24" t="s">
        <v>26</v>
      </c>
      <c r="N15" s="24">
        <v>0</v>
      </c>
      <c r="O15" s="236" t="s">
        <v>31</v>
      </c>
      <c r="P15" s="217">
        <f t="shared" ref="P15" si="5">IF(N15:N16="","",(N15+N16))</f>
        <v>0</v>
      </c>
      <c r="Q15" s="223"/>
      <c r="R15" s="238" t="str">
        <f>AF17</f>
        <v>VC富士吉田Jr</v>
      </c>
      <c r="S15" s="239"/>
      <c r="T15" s="239"/>
      <c r="U15" s="239"/>
      <c r="V15" s="135"/>
      <c r="W15" s="151" t="str">
        <f>AF15</f>
        <v>レドンドFC</v>
      </c>
      <c r="X15" s="152"/>
      <c r="Y15" s="152"/>
      <c r="Z15" s="152"/>
      <c r="AA15" s="153"/>
      <c r="AB15" s="164" t="str">
        <f>AF13</f>
        <v>増穂SC</v>
      </c>
      <c r="AC15" s="164"/>
      <c r="AD15" s="164"/>
      <c r="AE15" s="240">
        <v>4</v>
      </c>
      <c r="AF15" s="241" t="str">
        <f>星取表!B10</f>
        <v>レドンドFC</v>
      </c>
      <c r="AG15" s="241"/>
    </row>
    <row r="16" spans="1:33" ht="22.25" customHeight="1">
      <c r="A16" s="210"/>
      <c r="B16" s="244"/>
      <c r="C16" s="245"/>
      <c r="D16" s="248"/>
      <c r="E16" s="176"/>
      <c r="F16" s="176"/>
      <c r="G16" s="176"/>
      <c r="H16" s="177"/>
      <c r="I16" s="218"/>
      <c r="J16" s="146"/>
      <c r="K16" s="237"/>
      <c r="L16" s="23">
        <v>1</v>
      </c>
      <c r="M16" s="23" t="s">
        <v>26</v>
      </c>
      <c r="N16" s="23">
        <v>0</v>
      </c>
      <c r="O16" s="237"/>
      <c r="P16" s="146"/>
      <c r="Q16" s="224"/>
      <c r="R16" s="136"/>
      <c r="S16" s="179"/>
      <c r="T16" s="179"/>
      <c r="U16" s="179"/>
      <c r="V16" s="137"/>
      <c r="W16" s="154"/>
      <c r="X16" s="155"/>
      <c r="Y16" s="155"/>
      <c r="Z16" s="155"/>
      <c r="AA16" s="156"/>
      <c r="AB16" s="164"/>
      <c r="AC16" s="164"/>
      <c r="AD16" s="164"/>
      <c r="AE16" s="240"/>
      <c r="AF16" s="241"/>
      <c r="AG16" s="241"/>
    </row>
    <row r="17" spans="1:33" ht="22.25" customHeight="1">
      <c r="A17" s="209">
        <v>5</v>
      </c>
      <c r="B17" s="242">
        <v>0.4861111111111111</v>
      </c>
      <c r="C17" s="243"/>
      <c r="D17" s="246" t="str">
        <f>AF11</f>
        <v>JFC竜王</v>
      </c>
      <c r="E17" s="247"/>
      <c r="F17" s="247"/>
      <c r="G17" s="247"/>
      <c r="H17" s="175"/>
      <c r="I17" s="216">
        <f t="shared" ref="I17" si="6">IF(L17:L18="","",(L17+L18))</f>
        <v>2</v>
      </c>
      <c r="J17" s="217"/>
      <c r="K17" s="236" t="s">
        <v>30</v>
      </c>
      <c r="L17" s="22">
        <v>0</v>
      </c>
      <c r="M17" s="22" t="s">
        <v>26</v>
      </c>
      <c r="N17" s="22">
        <v>1</v>
      </c>
      <c r="O17" s="236" t="s">
        <v>31</v>
      </c>
      <c r="P17" s="217">
        <f t="shared" ref="P17" si="7">IF(N17:N18="","",(N17+N18))</f>
        <v>1</v>
      </c>
      <c r="Q17" s="223"/>
      <c r="R17" s="238" t="str">
        <f>AF15</f>
        <v>レドンドFC</v>
      </c>
      <c r="S17" s="239"/>
      <c r="T17" s="239"/>
      <c r="U17" s="239"/>
      <c r="V17" s="135"/>
      <c r="W17" s="151" t="str">
        <f>AF17</f>
        <v>VC富士吉田Jr</v>
      </c>
      <c r="X17" s="152"/>
      <c r="Y17" s="152"/>
      <c r="Z17" s="152"/>
      <c r="AA17" s="153"/>
      <c r="AB17" s="164" t="str">
        <f>AF9</f>
        <v>韮崎SC</v>
      </c>
      <c r="AC17" s="164"/>
      <c r="AD17" s="164"/>
      <c r="AE17" s="240">
        <v>5</v>
      </c>
      <c r="AF17" s="241" t="str">
        <f>星取表!B12</f>
        <v>VC富士吉田Jr</v>
      </c>
      <c r="AG17" s="241"/>
    </row>
    <row r="18" spans="1:33" ht="22.25" customHeight="1">
      <c r="A18" s="210"/>
      <c r="B18" s="244"/>
      <c r="C18" s="245"/>
      <c r="D18" s="248"/>
      <c r="E18" s="176"/>
      <c r="F18" s="176"/>
      <c r="G18" s="176"/>
      <c r="H18" s="177"/>
      <c r="I18" s="218"/>
      <c r="J18" s="146"/>
      <c r="K18" s="237"/>
      <c r="L18" s="23">
        <v>2</v>
      </c>
      <c r="M18" s="23" t="s">
        <v>26</v>
      </c>
      <c r="N18" s="23">
        <v>0</v>
      </c>
      <c r="O18" s="237"/>
      <c r="P18" s="146"/>
      <c r="Q18" s="224"/>
      <c r="R18" s="136"/>
      <c r="S18" s="179"/>
      <c r="T18" s="179"/>
      <c r="U18" s="179"/>
      <c r="V18" s="137"/>
      <c r="W18" s="154"/>
      <c r="X18" s="155"/>
      <c r="Y18" s="155"/>
      <c r="Z18" s="155"/>
      <c r="AA18" s="156"/>
      <c r="AB18" s="164"/>
      <c r="AC18" s="164"/>
      <c r="AD18" s="164"/>
      <c r="AE18" s="240"/>
      <c r="AF18" s="241"/>
      <c r="AG18" s="241"/>
    </row>
    <row r="19" spans="1:33" ht="22.25" customHeight="1">
      <c r="A19" s="228" t="s">
        <v>43</v>
      </c>
      <c r="B19" s="228"/>
      <c r="C19" s="228"/>
      <c r="D19" s="229" t="s">
        <v>170</v>
      </c>
      <c r="E19" s="229"/>
      <c r="F19" s="229"/>
      <c r="G19" s="229"/>
      <c r="H19" s="229"/>
      <c r="I19" s="229"/>
      <c r="J19" s="229"/>
      <c r="K19" s="229"/>
      <c r="L19" s="229"/>
      <c r="M19" s="229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8"/>
      <c r="AE19" s="8"/>
    </row>
    <row r="20" spans="1:33" ht="22.25" customHeight="1">
      <c r="A20" s="228"/>
      <c r="B20" s="228"/>
      <c r="C20" s="228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8"/>
      <c r="AE20" s="8"/>
    </row>
    <row r="21" spans="1:33" ht="22.25" customHeight="1">
      <c r="A21" s="230" t="s">
        <v>1</v>
      </c>
      <c r="B21" s="231"/>
      <c r="C21" s="231"/>
      <c r="D21" s="228" t="s">
        <v>2</v>
      </c>
      <c r="E21" s="228"/>
      <c r="F21" s="228"/>
      <c r="G21" s="228"/>
      <c r="H21" s="228"/>
      <c r="I21" s="228"/>
      <c r="J21" s="228"/>
      <c r="K21" s="228"/>
      <c r="L21" s="228"/>
      <c r="N21" s="234" t="str">
        <f>組合せ!G3</f>
        <v>9月9日（日）
竜王南部公園
（ＪＦＣ竜王）</v>
      </c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8"/>
      <c r="AE21" s="8"/>
    </row>
    <row r="22" spans="1:33" ht="22.25" customHeight="1">
      <c r="A22" s="232"/>
      <c r="B22" s="232"/>
      <c r="C22" s="232"/>
      <c r="D22" s="233"/>
      <c r="E22" s="233"/>
      <c r="F22" s="233"/>
      <c r="G22" s="233"/>
      <c r="H22" s="233"/>
      <c r="I22" s="233"/>
      <c r="J22" s="233"/>
      <c r="K22" s="233"/>
      <c r="L22" s="233"/>
      <c r="M22" s="3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235"/>
      <c r="AD22" s="8"/>
      <c r="AE22" s="8"/>
      <c r="AF22" s="74">
        <v>0.375</v>
      </c>
      <c r="AG22" s="74">
        <v>0.51388888888888895</v>
      </c>
    </row>
    <row r="23" spans="1:33" ht="22.25" customHeight="1">
      <c r="A23" s="209">
        <v>6</v>
      </c>
      <c r="B23" s="211">
        <v>0.375</v>
      </c>
      <c r="C23" s="212"/>
      <c r="D23" s="227" t="str">
        <f>AF15</f>
        <v>レドンドFC</v>
      </c>
      <c r="E23" s="227"/>
      <c r="F23" s="227"/>
      <c r="G23" s="227"/>
      <c r="H23" s="227"/>
      <c r="I23" s="216" t="str">
        <f t="shared" ref="I23" si="8">IF(L23:L24="","",(L23+L24))</f>
        <v/>
      </c>
      <c r="J23" s="217"/>
      <c r="K23" s="219" t="s">
        <v>30</v>
      </c>
      <c r="L23" s="33"/>
      <c r="M23" s="22" t="s">
        <v>26</v>
      </c>
      <c r="N23" s="33"/>
      <c r="O23" s="221" t="s">
        <v>31</v>
      </c>
      <c r="P23" s="217" t="str">
        <f t="shared" ref="P23" si="9">IF(N23:N24="","",(N23+N24))</f>
        <v/>
      </c>
      <c r="Q23" s="223"/>
      <c r="R23" s="226" t="str">
        <f>AF17</f>
        <v>VC富士吉田Jr</v>
      </c>
      <c r="S23" s="226"/>
      <c r="T23" s="226"/>
      <c r="U23" s="226"/>
      <c r="V23" s="226"/>
      <c r="W23" s="151" t="str">
        <f>AF11</f>
        <v>JFC竜王</v>
      </c>
      <c r="X23" s="152"/>
      <c r="Y23" s="152"/>
      <c r="Z23" s="152"/>
      <c r="AA23" s="153"/>
      <c r="AB23" s="164" t="str">
        <f>AF13</f>
        <v>増穂SC</v>
      </c>
      <c r="AC23" s="164"/>
      <c r="AD23" s="164"/>
      <c r="AE23" s="21"/>
      <c r="AF23" s="74">
        <v>0.40277777777777773</v>
      </c>
      <c r="AG23" s="74">
        <v>0.54166666666666663</v>
      </c>
    </row>
    <row r="24" spans="1:33" ht="22.25" customHeight="1">
      <c r="A24" s="210"/>
      <c r="B24" s="213"/>
      <c r="C24" s="214"/>
      <c r="D24" s="215"/>
      <c r="E24" s="215"/>
      <c r="F24" s="215"/>
      <c r="G24" s="215"/>
      <c r="H24" s="215"/>
      <c r="I24" s="218"/>
      <c r="J24" s="146"/>
      <c r="K24" s="220"/>
      <c r="L24" s="34"/>
      <c r="M24" s="23" t="s">
        <v>26</v>
      </c>
      <c r="N24" s="34"/>
      <c r="O24" s="222"/>
      <c r="P24" s="146"/>
      <c r="Q24" s="224"/>
      <c r="R24" s="225"/>
      <c r="S24" s="225"/>
      <c r="T24" s="225"/>
      <c r="U24" s="225"/>
      <c r="V24" s="225"/>
      <c r="W24" s="154"/>
      <c r="X24" s="155"/>
      <c r="Y24" s="155"/>
      <c r="Z24" s="155"/>
      <c r="AA24" s="156"/>
      <c r="AB24" s="164"/>
      <c r="AC24" s="164"/>
      <c r="AD24" s="164"/>
      <c r="AE24" s="21"/>
      <c r="AF24" s="74">
        <v>0.43055555555555558</v>
      </c>
      <c r="AG24" s="74">
        <v>0.56944444444444442</v>
      </c>
    </row>
    <row r="25" spans="1:33" ht="22.25" customHeight="1">
      <c r="A25" s="209">
        <v>7</v>
      </c>
      <c r="B25" s="211">
        <v>0.40277777777777773</v>
      </c>
      <c r="C25" s="212"/>
      <c r="D25" s="215" t="str">
        <f>AF9</f>
        <v>韮崎SC</v>
      </c>
      <c r="E25" s="215"/>
      <c r="F25" s="215"/>
      <c r="G25" s="215"/>
      <c r="H25" s="215"/>
      <c r="I25" s="216" t="str">
        <f t="shared" ref="I25" si="10">IF(L25:L26="","",(L25+L26))</f>
        <v/>
      </c>
      <c r="J25" s="217"/>
      <c r="K25" s="219" t="s">
        <v>30</v>
      </c>
      <c r="L25" s="33"/>
      <c r="M25" s="22" t="s">
        <v>26</v>
      </c>
      <c r="N25" s="33"/>
      <c r="O25" s="221" t="s">
        <v>31</v>
      </c>
      <c r="P25" s="217" t="str">
        <f t="shared" ref="P25" si="11">IF(N25:N26="","",(N25+N26))</f>
        <v/>
      </c>
      <c r="Q25" s="223"/>
      <c r="R25" s="225" t="str">
        <f>AF13</f>
        <v>増穂SC</v>
      </c>
      <c r="S25" s="225"/>
      <c r="T25" s="225"/>
      <c r="U25" s="225"/>
      <c r="V25" s="225"/>
      <c r="W25" s="151" t="str">
        <f>AF15</f>
        <v>レドンドFC</v>
      </c>
      <c r="X25" s="152"/>
      <c r="Y25" s="152"/>
      <c r="Z25" s="152"/>
      <c r="AA25" s="153"/>
      <c r="AB25" s="164" t="str">
        <f>AF17</f>
        <v>VC富士吉田Jr</v>
      </c>
      <c r="AC25" s="164"/>
      <c r="AD25" s="164"/>
      <c r="AE25" s="21"/>
      <c r="AF25" s="74">
        <v>0.45833333333333331</v>
      </c>
      <c r="AG25" s="74">
        <v>0.59722222222222221</v>
      </c>
    </row>
    <row r="26" spans="1:33" ht="22.25" customHeight="1">
      <c r="A26" s="210"/>
      <c r="B26" s="213"/>
      <c r="C26" s="214"/>
      <c r="D26" s="215"/>
      <c r="E26" s="215"/>
      <c r="F26" s="215"/>
      <c r="G26" s="215"/>
      <c r="H26" s="215"/>
      <c r="I26" s="218"/>
      <c r="J26" s="146"/>
      <c r="K26" s="220"/>
      <c r="L26" s="34"/>
      <c r="M26" s="23" t="s">
        <v>26</v>
      </c>
      <c r="N26" s="34"/>
      <c r="O26" s="222"/>
      <c r="P26" s="146"/>
      <c r="Q26" s="224"/>
      <c r="R26" s="225"/>
      <c r="S26" s="225"/>
      <c r="T26" s="225"/>
      <c r="U26" s="225"/>
      <c r="V26" s="225"/>
      <c r="W26" s="154"/>
      <c r="X26" s="155"/>
      <c r="Y26" s="155"/>
      <c r="Z26" s="155"/>
      <c r="AA26" s="156"/>
      <c r="AB26" s="164"/>
      <c r="AC26" s="164"/>
      <c r="AD26" s="164"/>
      <c r="AE26" s="21"/>
      <c r="AF26" s="74">
        <v>0.4861111111111111</v>
      </c>
      <c r="AG26" s="74">
        <v>0.625</v>
      </c>
    </row>
    <row r="27" spans="1:33" ht="22.25" customHeight="1">
      <c r="A27" s="209">
        <v>8</v>
      </c>
      <c r="B27" s="211">
        <v>0.43055555555555558</v>
      </c>
      <c r="C27" s="212"/>
      <c r="D27" s="215" t="str">
        <f>AF11</f>
        <v>JFC竜王</v>
      </c>
      <c r="E27" s="215"/>
      <c r="F27" s="215"/>
      <c r="G27" s="215"/>
      <c r="H27" s="215"/>
      <c r="I27" s="216" t="str">
        <f t="shared" ref="I27" si="12">IF(L27:L28="","",(L27+L28))</f>
        <v/>
      </c>
      <c r="J27" s="217"/>
      <c r="K27" s="219" t="s">
        <v>30</v>
      </c>
      <c r="L27" s="33"/>
      <c r="M27" s="22" t="s">
        <v>26</v>
      </c>
      <c r="N27" s="33"/>
      <c r="O27" s="221" t="s">
        <v>31</v>
      </c>
      <c r="P27" s="217" t="str">
        <f t="shared" ref="P27" si="13">IF(N27:N28="","",(N27+N28))</f>
        <v/>
      </c>
      <c r="Q27" s="223"/>
      <c r="R27" s="225" t="str">
        <f>AF17</f>
        <v>VC富士吉田Jr</v>
      </c>
      <c r="S27" s="225"/>
      <c r="T27" s="225"/>
      <c r="U27" s="225"/>
      <c r="V27" s="225"/>
      <c r="W27" s="151" t="str">
        <f>AF13</f>
        <v>増穂SC</v>
      </c>
      <c r="X27" s="152"/>
      <c r="Y27" s="152"/>
      <c r="Z27" s="152"/>
      <c r="AA27" s="153"/>
      <c r="AB27" s="164" t="str">
        <f>AF9</f>
        <v>韮崎SC</v>
      </c>
      <c r="AC27" s="164"/>
      <c r="AD27" s="164"/>
      <c r="AE27" s="21"/>
    </row>
    <row r="28" spans="1:33" ht="22.25" customHeight="1">
      <c r="A28" s="210"/>
      <c r="B28" s="213"/>
      <c r="C28" s="214"/>
      <c r="D28" s="215"/>
      <c r="E28" s="215"/>
      <c r="F28" s="215"/>
      <c r="G28" s="215"/>
      <c r="H28" s="215"/>
      <c r="I28" s="218"/>
      <c r="J28" s="146"/>
      <c r="K28" s="220"/>
      <c r="L28" s="34"/>
      <c r="M28" s="23" t="s">
        <v>26</v>
      </c>
      <c r="N28" s="34"/>
      <c r="O28" s="222"/>
      <c r="P28" s="146"/>
      <c r="Q28" s="224"/>
      <c r="R28" s="225"/>
      <c r="S28" s="225"/>
      <c r="T28" s="225"/>
      <c r="U28" s="225"/>
      <c r="V28" s="225"/>
      <c r="W28" s="154"/>
      <c r="X28" s="155"/>
      <c r="Y28" s="155"/>
      <c r="Z28" s="155"/>
      <c r="AA28" s="156"/>
      <c r="AB28" s="164"/>
      <c r="AC28" s="164"/>
      <c r="AD28" s="164"/>
      <c r="AE28" s="21"/>
    </row>
    <row r="29" spans="1:33" ht="22.25" customHeight="1">
      <c r="A29" s="209">
        <v>9</v>
      </c>
      <c r="B29" s="211">
        <v>0.45833333333333331</v>
      </c>
      <c r="C29" s="212"/>
      <c r="D29" s="215" t="str">
        <f>AF9</f>
        <v>韮崎SC</v>
      </c>
      <c r="E29" s="215"/>
      <c r="F29" s="215"/>
      <c r="G29" s="215"/>
      <c r="H29" s="215"/>
      <c r="I29" s="216" t="str">
        <f t="shared" ref="I29" si="14">IF(L29:L30="","",(L29+L30))</f>
        <v/>
      </c>
      <c r="J29" s="217"/>
      <c r="K29" s="219" t="s">
        <v>30</v>
      </c>
      <c r="L29" s="33"/>
      <c r="M29" s="22" t="s">
        <v>26</v>
      </c>
      <c r="N29" s="33"/>
      <c r="O29" s="221" t="s">
        <v>31</v>
      </c>
      <c r="P29" s="217" t="str">
        <f t="shared" ref="P29" si="15">IF(N29:N30="","",(N29+N30))</f>
        <v/>
      </c>
      <c r="Q29" s="223"/>
      <c r="R29" s="225" t="str">
        <f>AF15</f>
        <v>レドンドFC</v>
      </c>
      <c r="S29" s="225"/>
      <c r="T29" s="225"/>
      <c r="U29" s="225"/>
      <c r="V29" s="225"/>
      <c r="W29" s="151" t="str">
        <f>AF17</f>
        <v>VC富士吉田Jr</v>
      </c>
      <c r="X29" s="152"/>
      <c r="Y29" s="152"/>
      <c r="Z29" s="152"/>
      <c r="AA29" s="153"/>
      <c r="AB29" s="164" t="str">
        <f>AF11</f>
        <v>JFC竜王</v>
      </c>
      <c r="AC29" s="164"/>
      <c r="AD29" s="164"/>
      <c r="AE29" s="21"/>
    </row>
    <row r="30" spans="1:33" ht="22.25" customHeight="1">
      <c r="A30" s="210"/>
      <c r="B30" s="213"/>
      <c r="C30" s="214"/>
      <c r="D30" s="215"/>
      <c r="E30" s="215"/>
      <c r="F30" s="215"/>
      <c r="G30" s="215"/>
      <c r="H30" s="215"/>
      <c r="I30" s="218"/>
      <c r="J30" s="146"/>
      <c r="K30" s="220"/>
      <c r="L30" s="34"/>
      <c r="M30" s="23" t="s">
        <v>26</v>
      </c>
      <c r="N30" s="34"/>
      <c r="O30" s="222"/>
      <c r="P30" s="146"/>
      <c r="Q30" s="224"/>
      <c r="R30" s="225"/>
      <c r="S30" s="225"/>
      <c r="T30" s="225"/>
      <c r="U30" s="225"/>
      <c r="V30" s="225"/>
      <c r="W30" s="154"/>
      <c r="X30" s="155"/>
      <c r="Y30" s="155"/>
      <c r="Z30" s="155"/>
      <c r="AA30" s="156"/>
      <c r="AB30" s="164"/>
      <c r="AC30" s="164"/>
      <c r="AD30" s="164"/>
      <c r="AE30" s="21"/>
    </row>
    <row r="31" spans="1:33" ht="22.25" customHeight="1">
      <c r="A31" s="209">
        <v>10</v>
      </c>
      <c r="B31" s="211">
        <v>0.4861111111111111</v>
      </c>
      <c r="C31" s="212"/>
      <c r="D31" s="215" t="str">
        <f>AF11</f>
        <v>JFC竜王</v>
      </c>
      <c r="E31" s="215"/>
      <c r="F31" s="215"/>
      <c r="G31" s="215"/>
      <c r="H31" s="215"/>
      <c r="I31" s="216" t="str">
        <f t="shared" ref="I31" si="16">IF(L31:L32="","",(L31+L32))</f>
        <v/>
      </c>
      <c r="J31" s="217"/>
      <c r="K31" s="219" t="s">
        <v>30</v>
      </c>
      <c r="L31" s="33"/>
      <c r="M31" s="22" t="s">
        <v>26</v>
      </c>
      <c r="N31" s="33"/>
      <c r="O31" s="221" t="s">
        <v>31</v>
      </c>
      <c r="P31" s="217" t="str">
        <f t="shared" ref="P31" si="17">IF(N31:N32="","",(N31+N32))</f>
        <v/>
      </c>
      <c r="Q31" s="223"/>
      <c r="R31" s="225" t="str">
        <f>AF13</f>
        <v>増穂SC</v>
      </c>
      <c r="S31" s="225"/>
      <c r="T31" s="225"/>
      <c r="U31" s="225"/>
      <c r="V31" s="225"/>
      <c r="W31" s="151" t="str">
        <f>AF9</f>
        <v>韮崎SC</v>
      </c>
      <c r="X31" s="152"/>
      <c r="Y31" s="152"/>
      <c r="Z31" s="152"/>
      <c r="AA31" s="153"/>
      <c r="AB31" s="164" t="str">
        <f>AF15</f>
        <v>レドンドFC</v>
      </c>
      <c r="AC31" s="164"/>
      <c r="AD31" s="164"/>
      <c r="AE31" s="21"/>
    </row>
    <row r="32" spans="1:33" ht="22.25" customHeight="1">
      <c r="A32" s="210"/>
      <c r="B32" s="213"/>
      <c r="C32" s="214"/>
      <c r="D32" s="215"/>
      <c r="E32" s="215"/>
      <c r="F32" s="215"/>
      <c r="G32" s="215"/>
      <c r="H32" s="215"/>
      <c r="I32" s="218"/>
      <c r="J32" s="146"/>
      <c r="K32" s="220"/>
      <c r="L32" s="34"/>
      <c r="M32" s="23" t="s">
        <v>26</v>
      </c>
      <c r="N32" s="34"/>
      <c r="O32" s="222"/>
      <c r="P32" s="146"/>
      <c r="Q32" s="224"/>
      <c r="R32" s="225"/>
      <c r="S32" s="225"/>
      <c r="T32" s="225"/>
      <c r="U32" s="225"/>
      <c r="V32" s="225"/>
      <c r="W32" s="154"/>
      <c r="X32" s="155"/>
      <c r="Y32" s="155"/>
      <c r="Z32" s="155"/>
      <c r="AA32" s="156"/>
      <c r="AB32" s="164"/>
      <c r="AC32" s="164"/>
      <c r="AD32" s="164"/>
      <c r="AE32" s="21"/>
    </row>
    <row r="34" spans="2:29" ht="14.25">
      <c r="B34" s="26"/>
      <c r="C34" s="18"/>
      <c r="D34" s="35"/>
      <c r="E34" s="35"/>
      <c r="F34" s="35"/>
      <c r="G34" s="35"/>
      <c r="H34" s="35"/>
      <c r="I34" s="36"/>
      <c r="J34" s="36"/>
      <c r="K34" s="37"/>
      <c r="L34" s="4"/>
      <c r="M34" s="25"/>
      <c r="N34" s="4"/>
      <c r="O34" s="26"/>
      <c r="P34" s="38"/>
      <c r="Q34" s="39"/>
      <c r="R34" s="40"/>
      <c r="S34" s="40"/>
      <c r="T34" s="40"/>
      <c r="U34" s="40"/>
      <c r="V34" s="40"/>
      <c r="W34" s="21"/>
      <c r="X34" s="21"/>
      <c r="Y34" s="21"/>
      <c r="Z34" s="21"/>
      <c r="AA34" s="21"/>
      <c r="AB34" s="21"/>
      <c r="AC34" s="21"/>
    </row>
    <row r="35" spans="2:29" ht="14.25">
      <c r="B35" s="26"/>
      <c r="C35" s="31"/>
      <c r="D35" s="29"/>
      <c r="E35" s="29"/>
      <c r="F35" s="29"/>
      <c r="G35" s="29"/>
      <c r="H35" s="29"/>
      <c r="K35" s="31"/>
      <c r="M35" s="32"/>
      <c r="O35" s="31"/>
      <c r="P35" s="30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41"/>
      <c r="AC35" s="41"/>
    </row>
    <row r="36" spans="2:29" ht="13.5" customHeight="1">
      <c r="B36" s="26"/>
      <c r="C36" s="27"/>
      <c r="D36" s="28"/>
      <c r="E36" s="29"/>
      <c r="F36" s="29"/>
      <c r="G36" s="29"/>
      <c r="H36" s="29"/>
      <c r="I36" s="30"/>
      <c r="K36" s="31"/>
      <c r="M36" s="32"/>
      <c r="O36" s="31"/>
      <c r="P36" s="30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</row>
    <row r="37" spans="2:29" ht="14.25">
      <c r="B37" s="26"/>
      <c r="C37" s="42"/>
      <c r="D37" s="43"/>
      <c r="E37" s="41"/>
      <c r="F37" s="41"/>
      <c r="G37" s="41"/>
      <c r="H37" s="41"/>
      <c r="I37" s="44"/>
      <c r="J37" s="45"/>
      <c r="K37" s="46"/>
      <c r="M37" s="32"/>
      <c r="O37" s="31"/>
      <c r="P37" s="47"/>
      <c r="Q37" s="48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</row>
    <row r="38" spans="2:29" ht="14.25">
      <c r="B38" s="26"/>
      <c r="C38" s="53"/>
      <c r="D38" s="41"/>
      <c r="E38" s="41"/>
      <c r="F38" s="41"/>
      <c r="G38" s="41"/>
      <c r="H38" s="41"/>
      <c r="I38" s="45"/>
      <c r="J38" s="45"/>
      <c r="K38" s="46"/>
      <c r="M38" s="32"/>
      <c r="O38" s="31"/>
      <c r="P38" s="47"/>
      <c r="Q38" s="48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</row>
    <row r="39" spans="2:29" ht="14.25">
      <c r="B39" s="26"/>
      <c r="C39" s="42"/>
      <c r="D39" s="43"/>
      <c r="E39" s="41"/>
      <c r="F39" s="41"/>
      <c r="G39" s="41"/>
      <c r="H39" s="41"/>
      <c r="I39" s="44"/>
      <c r="J39" s="45"/>
      <c r="K39" s="46"/>
      <c r="M39" s="32"/>
      <c r="O39" s="31"/>
      <c r="P39" s="47"/>
      <c r="Q39" s="48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</row>
    <row r="40" spans="2:29" ht="14.25">
      <c r="B40" s="26"/>
      <c r="C40" s="53"/>
      <c r="D40" s="41"/>
      <c r="E40" s="41"/>
      <c r="F40" s="41"/>
      <c r="G40" s="41"/>
      <c r="H40" s="41"/>
      <c r="I40" s="45"/>
      <c r="J40" s="45"/>
      <c r="K40" s="46"/>
      <c r="M40" s="32"/>
      <c r="O40" s="31"/>
      <c r="P40" s="47"/>
      <c r="Q40" s="48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</row>
  </sheetData>
  <mergeCells count="135">
    <mergeCell ref="A1:AD2"/>
    <mergeCell ref="A3:C4"/>
    <mergeCell ref="D3:M4"/>
    <mergeCell ref="N3:AC4"/>
    <mergeCell ref="A5:C6"/>
    <mergeCell ref="D5:G6"/>
    <mergeCell ref="H5:L6"/>
    <mergeCell ref="N5:AC6"/>
    <mergeCell ref="A7:A8"/>
    <mergeCell ref="B7:C8"/>
    <mergeCell ref="D7:V8"/>
    <mergeCell ref="W7:AA8"/>
    <mergeCell ref="AB7:AD8"/>
    <mergeCell ref="A9:A10"/>
    <mergeCell ref="B9:C10"/>
    <mergeCell ref="D9:H10"/>
    <mergeCell ref="I9:J10"/>
    <mergeCell ref="K9:K10"/>
    <mergeCell ref="AF9:AF10"/>
    <mergeCell ref="AG9:AG10"/>
    <mergeCell ref="A11:A12"/>
    <mergeCell ref="B11:C12"/>
    <mergeCell ref="D11:H12"/>
    <mergeCell ref="I11:J12"/>
    <mergeCell ref="K11:K12"/>
    <mergeCell ref="O11:O12"/>
    <mergeCell ref="P11:Q12"/>
    <mergeCell ref="R11:V12"/>
    <mergeCell ref="O9:O10"/>
    <mergeCell ref="P9:Q10"/>
    <mergeCell ref="R9:V10"/>
    <mergeCell ref="W9:AA10"/>
    <mergeCell ref="AB9:AD10"/>
    <mergeCell ref="AE9:AE10"/>
    <mergeCell ref="W11:AA12"/>
    <mergeCell ref="AB11:AD12"/>
    <mergeCell ref="AE11:AE12"/>
    <mergeCell ref="O13:O14"/>
    <mergeCell ref="P13:Q14"/>
    <mergeCell ref="R13:V14"/>
    <mergeCell ref="AF11:AF12"/>
    <mergeCell ref="AG11:AG12"/>
    <mergeCell ref="A13:A14"/>
    <mergeCell ref="B13:C14"/>
    <mergeCell ref="D13:H14"/>
    <mergeCell ref="I13:J14"/>
    <mergeCell ref="K13:K14"/>
    <mergeCell ref="AF13:AF14"/>
    <mergeCell ref="AG13:AG14"/>
    <mergeCell ref="W13:AA14"/>
    <mergeCell ref="AB13:AD14"/>
    <mergeCell ref="AE13:AE14"/>
    <mergeCell ref="W15:AA16"/>
    <mergeCell ref="AB15:AD16"/>
    <mergeCell ref="AE15:AE16"/>
    <mergeCell ref="AF15:AF16"/>
    <mergeCell ref="AG15:AG16"/>
    <mergeCell ref="A17:A18"/>
    <mergeCell ref="B17:C18"/>
    <mergeCell ref="D17:H18"/>
    <mergeCell ref="I17:J18"/>
    <mergeCell ref="K17:K18"/>
    <mergeCell ref="AF17:AF18"/>
    <mergeCell ref="AG17:AG18"/>
    <mergeCell ref="AE17:AE18"/>
    <mergeCell ref="A15:A16"/>
    <mergeCell ref="B15:C16"/>
    <mergeCell ref="D15:H16"/>
    <mergeCell ref="I15:J16"/>
    <mergeCell ref="K15:K16"/>
    <mergeCell ref="O15:O16"/>
    <mergeCell ref="P15:Q16"/>
    <mergeCell ref="R15:V16"/>
    <mergeCell ref="A19:C20"/>
    <mergeCell ref="D19:M20"/>
    <mergeCell ref="N19:AC20"/>
    <mergeCell ref="A21:C22"/>
    <mergeCell ref="D21:G22"/>
    <mergeCell ref="H21:L22"/>
    <mergeCell ref="N21:AC22"/>
    <mergeCell ref="O17:O18"/>
    <mergeCell ref="P17:Q18"/>
    <mergeCell ref="R17:V18"/>
    <mergeCell ref="W17:AA18"/>
    <mergeCell ref="AB17:AD18"/>
    <mergeCell ref="AB23:AD24"/>
    <mergeCell ref="A25:A26"/>
    <mergeCell ref="B25:C26"/>
    <mergeCell ref="D25:H26"/>
    <mergeCell ref="I25:J26"/>
    <mergeCell ref="K25:K26"/>
    <mergeCell ref="O25:O26"/>
    <mergeCell ref="A23:A24"/>
    <mergeCell ref="B23:C24"/>
    <mergeCell ref="D23:H24"/>
    <mergeCell ref="I23:J24"/>
    <mergeCell ref="K23:K24"/>
    <mergeCell ref="O23:O24"/>
    <mergeCell ref="P25:Q26"/>
    <mergeCell ref="R25:V26"/>
    <mergeCell ref="W25:AA26"/>
    <mergeCell ref="AB25:AD26"/>
    <mergeCell ref="I27:J28"/>
    <mergeCell ref="K27:K28"/>
    <mergeCell ref="O27:O28"/>
    <mergeCell ref="P27:Q28"/>
    <mergeCell ref="R27:V28"/>
    <mergeCell ref="W27:AA28"/>
    <mergeCell ref="P23:Q24"/>
    <mergeCell ref="R23:V24"/>
    <mergeCell ref="W23:AA24"/>
    <mergeCell ref="AB27:AD28"/>
    <mergeCell ref="A29:A30"/>
    <mergeCell ref="B29:C30"/>
    <mergeCell ref="D29:H30"/>
    <mergeCell ref="I29:J30"/>
    <mergeCell ref="K29:K30"/>
    <mergeCell ref="O29:O30"/>
    <mergeCell ref="P31:Q32"/>
    <mergeCell ref="R31:V32"/>
    <mergeCell ref="W31:AA32"/>
    <mergeCell ref="AB31:AD32"/>
    <mergeCell ref="P29:Q30"/>
    <mergeCell ref="R29:V30"/>
    <mergeCell ref="W29:AA30"/>
    <mergeCell ref="AB29:AD30"/>
    <mergeCell ref="A31:A32"/>
    <mergeCell ref="B31:C32"/>
    <mergeCell ref="D31:H32"/>
    <mergeCell ref="I31:J32"/>
    <mergeCell ref="K31:K32"/>
    <mergeCell ref="O31:O32"/>
    <mergeCell ref="A27:A28"/>
    <mergeCell ref="B27:C28"/>
    <mergeCell ref="D27:H28"/>
  </mergeCells>
  <phoneticPr fontId="1"/>
  <pageMargins left="0.59055118110236227" right="0.59055118110236227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</sheetPr>
  <dimension ref="A1:AG40"/>
  <sheetViews>
    <sheetView view="pageLayout" topLeftCell="A19" zoomScale="78" zoomScaleNormal="75" zoomScaleSheetLayoutView="74" zoomScalePageLayoutView="78" workbookViewId="0">
      <selection activeCell="AF23" sqref="AF23"/>
    </sheetView>
  </sheetViews>
  <sheetFormatPr defaultColWidth="9" defaultRowHeight="12.75"/>
  <cols>
    <col min="1" max="1" width="3.1328125" style="80" customWidth="1"/>
    <col min="2" max="2" width="3" style="80" customWidth="1"/>
    <col min="3" max="3" width="6.46484375" style="80" customWidth="1"/>
    <col min="4" max="8" width="3.06640625" style="80" customWidth="1"/>
    <col min="9" max="17" width="2.46484375" style="80" customWidth="1"/>
    <col min="18" max="22" width="3.06640625" style="80" customWidth="1"/>
    <col min="23" max="28" width="2.46484375" style="80" customWidth="1"/>
    <col min="29" max="29" width="4.73046875" style="80" customWidth="1"/>
    <col min="30" max="30" width="4.265625" style="80" customWidth="1"/>
    <col min="31" max="31" width="9.59765625" style="80" customWidth="1"/>
    <col min="32" max="33" width="16.6640625" style="80" customWidth="1"/>
    <col min="34" max="16384" width="9" style="80"/>
  </cols>
  <sheetData>
    <row r="1" spans="1:33" ht="21.4" customHeight="1">
      <c r="A1" s="268" t="s">
        <v>36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8"/>
    </row>
    <row r="2" spans="1:33" ht="21.4" customHeight="1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8"/>
    </row>
    <row r="3" spans="1:33" ht="22.25" customHeight="1">
      <c r="A3" s="261" t="s">
        <v>41</v>
      </c>
      <c r="B3" s="261"/>
      <c r="C3" s="261"/>
      <c r="D3" s="261" t="s">
        <v>42</v>
      </c>
      <c r="E3" s="261"/>
      <c r="F3" s="261"/>
      <c r="G3" s="261"/>
      <c r="H3" s="261"/>
      <c r="I3" s="261"/>
      <c r="J3" s="261"/>
      <c r="K3" s="261"/>
      <c r="L3" s="261"/>
      <c r="M3" s="26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8"/>
      <c r="AE3" s="8"/>
    </row>
    <row r="4" spans="1:33" ht="22.25" customHeight="1">
      <c r="A4" s="261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8"/>
      <c r="AE4" s="8"/>
    </row>
    <row r="5" spans="1:33" ht="22.25" customHeight="1">
      <c r="A5" s="262" t="s">
        <v>1</v>
      </c>
      <c r="B5" s="262"/>
      <c r="C5" s="262"/>
      <c r="D5" s="261" t="s">
        <v>3</v>
      </c>
      <c r="E5" s="261"/>
      <c r="F5" s="261"/>
      <c r="G5" s="261"/>
      <c r="H5" s="261"/>
      <c r="I5" s="261"/>
      <c r="J5" s="261"/>
      <c r="K5" s="261"/>
      <c r="L5" s="261"/>
      <c r="N5" s="265" t="str">
        <f>組合せ!F8</f>
        <v>小瀬補助競技場
北面【午後】
（甲府西Jr）</v>
      </c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8"/>
      <c r="AE5" s="8"/>
    </row>
    <row r="6" spans="1:33" ht="22.25" customHeight="1">
      <c r="A6" s="263"/>
      <c r="B6" s="263"/>
      <c r="C6" s="263"/>
      <c r="D6" s="264"/>
      <c r="E6" s="264"/>
      <c r="F6" s="264"/>
      <c r="G6" s="264"/>
      <c r="H6" s="264"/>
      <c r="I6" s="264"/>
      <c r="J6" s="264"/>
      <c r="K6" s="264"/>
      <c r="L6" s="264"/>
      <c r="M6" s="78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8"/>
      <c r="AE6" s="8"/>
    </row>
    <row r="7" spans="1:33" ht="22.25" customHeight="1">
      <c r="A7" s="183"/>
      <c r="B7" s="183" t="s">
        <v>37</v>
      </c>
      <c r="C7" s="183"/>
      <c r="D7" s="269" t="s">
        <v>38</v>
      </c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183" t="s">
        <v>39</v>
      </c>
      <c r="X7" s="183"/>
      <c r="Y7" s="183"/>
      <c r="Z7" s="183"/>
      <c r="AA7" s="183"/>
      <c r="AB7" s="183" t="s">
        <v>40</v>
      </c>
      <c r="AC7" s="183"/>
      <c r="AD7" s="183"/>
      <c r="AE7" s="8"/>
    </row>
    <row r="8" spans="1:33" ht="22.25" customHeight="1">
      <c r="A8" s="183"/>
      <c r="B8" s="183"/>
      <c r="C8" s="183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183"/>
      <c r="X8" s="183"/>
      <c r="Y8" s="183"/>
      <c r="Z8" s="183"/>
      <c r="AA8" s="183"/>
      <c r="AB8" s="183"/>
      <c r="AC8" s="183"/>
      <c r="AD8" s="183"/>
      <c r="AE8" s="8"/>
    </row>
    <row r="9" spans="1:33" ht="22.25" customHeight="1">
      <c r="A9" s="254">
        <v>1</v>
      </c>
      <c r="B9" s="256">
        <v>0.51388888888888895</v>
      </c>
      <c r="C9" s="257"/>
      <c r="D9" s="246" t="str">
        <f>AF13</f>
        <v>甲府西Jr</v>
      </c>
      <c r="E9" s="247"/>
      <c r="F9" s="247"/>
      <c r="G9" s="247"/>
      <c r="H9" s="175"/>
      <c r="I9" s="216">
        <f>IF(L9:L10="","",(L9+L10))</f>
        <v>4</v>
      </c>
      <c r="J9" s="217"/>
      <c r="K9" s="236" t="s">
        <v>30</v>
      </c>
      <c r="L9" s="22">
        <v>4</v>
      </c>
      <c r="M9" s="22" t="s">
        <v>26</v>
      </c>
      <c r="N9" s="22">
        <v>0</v>
      </c>
      <c r="O9" s="236" t="s">
        <v>31</v>
      </c>
      <c r="P9" s="217">
        <f>IF(N9:N10="","",(N9+N10))</f>
        <v>1</v>
      </c>
      <c r="Q9" s="223"/>
      <c r="R9" s="238" t="str">
        <f>AF17</f>
        <v>スペリオール</v>
      </c>
      <c r="S9" s="239"/>
      <c r="T9" s="239"/>
      <c r="U9" s="239"/>
      <c r="V9" s="135"/>
      <c r="W9" s="151" t="str">
        <f>AF11</f>
        <v>FCテクニカル</v>
      </c>
      <c r="X9" s="152"/>
      <c r="Y9" s="152"/>
      <c r="Z9" s="152"/>
      <c r="AA9" s="153"/>
      <c r="AB9" s="164" t="str">
        <f>AF15</f>
        <v>リヴィエールFC</v>
      </c>
      <c r="AC9" s="164"/>
      <c r="AD9" s="164"/>
      <c r="AE9" s="240">
        <v>1</v>
      </c>
      <c r="AF9" s="267" t="str">
        <f>星取表!B18</f>
        <v>若草バイキング</v>
      </c>
      <c r="AG9" s="267"/>
    </row>
    <row r="10" spans="1:33" ht="22.25" customHeight="1">
      <c r="A10" s="255"/>
      <c r="B10" s="258"/>
      <c r="C10" s="259"/>
      <c r="D10" s="248"/>
      <c r="E10" s="176"/>
      <c r="F10" s="176"/>
      <c r="G10" s="176"/>
      <c r="H10" s="177"/>
      <c r="I10" s="218"/>
      <c r="J10" s="146"/>
      <c r="K10" s="237"/>
      <c r="L10" s="23">
        <v>0</v>
      </c>
      <c r="M10" s="23" t="s">
        <v>26</v>
      </c>
      <c r="N10" s="23">
        <v>1</v>
      </c>
      <c r="O10" s="237"/>
      <c r="P10" s="146"/>
      <c r="Q10" s="224"/>
      <c r="R10" s="136"/>
      <c r="S10" s="179"/>
      <c r="T10" s="179"/>
      <c r="U10" s="179"/>
      <c r="V10" s="137"/>
      <c r="W10" s="154"/>
      <c r="X10" s="155"/>
      <c r="Y10" s="155"/>
      <c r="Z10" s="155"/>
      <c r="AA10" s="156"/>
      <c r="AB10" s="164"/>
      <c r="AC10" s="164"/>
      <c r="AD10" s="164"/>
      <c r="AE10" s="240"/>
      <c r="AF10" s="267"/>
      <c r="AG10" s="267"/>
    </row>
    <row r="11" spans="1:33" ht="22.25" customHeight="1">
      <c r="A11" s="254">
        <v>2</v>
      </c>
      <c r="B11" s="256">
        <v>0.54166666666666663</v>
      </c>
      <c r="C11" s="257"/>
      <c r="D11" s="246" t="str">
        <f>AF9</f>
        <v>若草バイキング</v>
      </c>
      <c r="E11" s="247"/>
      <c r="F11" s="247"/>
      <c r="G11" s="247"/>
      <c r="H11" s="175"/>
      <c r="I11" s="216">
        <f t="shared" ref="I11" si="0">IF(L11:L12="","",(L11+L12))</f>
        <v>5</v>
      </c>
      <c r="J11" s="217"/>
      <c r="K11" s="236" t="s">
        <v>30</v>
      </c>
      <c r="L11" s="22">
        <v>3</v>
      </c>
      <c r="M11" s="22" t="s">
        <v>26</v>
      </c>
      <c r="N11" s="22">
        <v>0</v>
      </c>
      <c r="O11" s="236" t="s">
        <v>31</v>
      </c>
      <c r="P11" s="217">
        <f t="shared" ref="P11" si="1">IF(N11:N12="","",(N11+N12))</f>
        <v>1</v>
      </c>
      <c r="Q11" s="223"/>
      <c r="R11" s="238" t="str">
        <f>AF11</f>
        <v>FCテクニカル</v>
      </c>
      <c r="S11" s="239"/>
      <c r="T11" s="239"/>
      <c r="U11" s="239"/>
      <c r="V11" s="135"/>
      <c r="W11" s="151" t="str">
        <f>AF13</f>
        <v>甲府西Jr</v>
      </c>
      <c r="X11" s="152"/>
      <c r="Y11" s="152"/>
      <c r="Z11" s="152"/>
      <c r="AA11" s="153"/>
      <c r="AB11" s="164" t="str">
        <f>AF17</f>
        <v>スペリオール</v>
      </c>
      <c r="AC11" s="164"/>
      <c r="AD11" s="164"/>
      <c r="AE11" s="240">
        <v>2</v>
      </c>
      <c r="AF11" s="267" t="str">
        <f>星取表!B20</f>
        <v>FCテクニカル</v>
      </c>
      <c r="AG11" s="267"/>
    </row>
    <row r="12" spans="1:33" ht="22.25" customHeight="1">
      <c r="A12" s="255"/>
      <c r="B12" s="258"/>
      <c r="C12" s="259"/>
      <c r="D12" s="248"/>
      <c r="E12" s="176"/>
      <c r="F12" s="176"/>
      <c r="G12" s="176"/>
      <c r="H12" s="177"/>
      <c r="I12" s="218"/>
      <c r="J12" s="146"/>
      <c r="K12" s="237"/>
      <c r="L12" s="23">
        <v>2</v>
      </c>
      <c r="M12" s="23" t="s">
        <v>26</v>
      </c>
      <c r="N12" s="23">
        <v>1</v>
      </c>
      <c r="O12" s="237"/>
      <c r="P12" s="146"/>
      <c r="Q12" s="224"/>
      <c r="R12" s="136"/>
      <c r="S12" s="179"/>
      <c r="T12" s="179"/>
      <c r="U12" s="179"/>
      <c r="V12" s="137"/>
      <c r="W12" s="154"/>
      <c r="X12" s="155"/>
      <c r="Y12" s="155"/>
      <c r="Z12" s="155"/>
      <c r="AA12" s="156"/>
      <c r="AB12" s="164"/>
      <c r="AC12" s="164"/>
      <c r="AD12" s="164"/>
      <c r="AE12" s="240"/>
      <c r="AF12" s="267"/>
      <c r="AG12" s="267"/>
    </row>
    <row r="13" spans="1:33" ht="22.25" customHeight="1">
      <c r="A13" s="254">
        <v>3</v>
      </c>
      <c r="B13" s="256">
        <v>0.56944444444444442</v>
      </c>
      <c r="C13" s="257"/>
      <c r="D13" s="246" t="str">
        <f>AF13</f>
        <v>甲府西Jr</v>
      </c>
      <c r="E13" s="247"/>
      <c r="F13" s="247"/>
      <c r="G13" s="247"/>
      <c r="H13" s="175"/>
      <c r="I13" s="216">
        <f t="shared" ref="I13" si="2">IF(L13:L14="","",(L13+L14))</f>
        <v>0</v>
      </c>
      <c r="J13" s="217"/>
      <c r="K13" s="236" t="s">
        <v>30</v>
      </c>
      <c r="L13" s="22">
        <v>0</v>
      </c>
      <c r="M13" s="22" t="s">
        <v>26</v>
      </c>
      <c r="N13" s="22">
        <v>5</v>
      </c>
      <c r="O13" s="236" t="s">
        <v>31</v>
      </c>
      <c r="P13" s="217">
        <f t="shared" ref="P13" si="3">IF(N13:N14="","",(N13+N14))</f>
        <v>9</v>
      </c>
      <c r="Q13" s="223"/>
      <c r="R13" s="238" t="str">
        <f>AF15</f>
        <v>リヴィエールFC</v>
      </c>
      <c r="S13" s="239"/>
      <c r="T13" s="239"/>
      <c r="U13" s="239"/>
      <c r="V13" s="135"/>
      <c r="W13" s="151" t="str">
        <f>AF9</f>
        <v>若草バイキング</v>
      </c>
      <c r="X13" s="152"/>
      <c r="Y13" s="152"/>
      <c r="Z13" s="152"/>
      <c r="AA13" s="153"/>
      <c r="AB13" s="164" t="str">
        <f>AF11</f>
        <v>FCテクニカル</v>
      </c>
      <c r="AC13" s="164"/>
      <c r="AD13" s="164"/>
      <c r="AE13" s="240">
        <v>3</v>
      </c>
      <c r="AF13" s="267" t="str">
        <f>星取表!B22</f>
        <v>甲府西Jr</v>
      </c>
      <c r="AG13" s="267"/>
    </row>
    <row r="14" spans="1:33" ht="22.25" customHeight="1">
      <c r="A14" s="255"/>
      <c r="B14" s="258"/>
      <c r="C14" s="259"/>
      <c r="D14" s="248"/>
      <c r="E14" s="176"/>
      <c r="F14" s="176"/>
      <c r="G14" s="176"/>
      <c r="H14" s="177"/>
      <c r="I14" s="218"/>
      <c r="J14" s="146"/>
      <c r="K14" s="237"/>
      <c r="L14" s="23">
        <v>0</v>
      </c>
      <c r="M14" s="23" t="s">
        <v>26</v>
      </c>
      <c r="N14" s="23">
        <v>4</v>
      </c>
      <c r="O14" s="237"/>
      <c r="P14" s="146"/>
      <c r="Q14" s="224"/>
      <c r="R14" s="136"/>
      <c r="S14" s="179"/>
      <c r="T14" s="179"/>
      <c r="U14" s="179"/>
      <c r="V14" s="137"/>
      <c r="W14" s="154"/>
      <c r="X14" s="155"/>
      <c r="Y14" s="155"/>
      <c r="Z14" s="155"/>
      <c r="AA14" s="156"/>
      <c r="AB14" s="164"/>
      <c r="AC14" s="164"/>
      <c r="AD14" s="164"/>
      <c r="AE14" s="240"/>
      <c r="AF14" s="267"/>
      <c r="AG14" s="267"/>
    </row>
    <row r="15" spans="1:33" ht="22.25" customHeight="1">
      <c r="A15" s="254">
        <v>4</v>
      </c>
      <c r="B15" s="256">
        <v>0.59722222222222221</v>
      </c>
      <c r="C15" s="257"/>
      <c r="D15" s="246" t="str">
        <f>AF9</f>
        <v>若草バイキング</v>
      </c>
      <c r="E15" s="247"/>
      <c r="F15" s="247"/>
      <c r="G15" s="247"/>
      <c r="H15" s="175"/>
      <c r="I15" s="216">
        <f t="shared" ref="I15" si="4">IF(L15:L16="","",(L15+L16))</f>
        <v>16</v>
      </c>
      <c r="J15" s="217"/>
      <c r="K15" s="236" t="s">
        <v>30</v>
      </c>
      <c r="L15" s="24">
        <v>5</v>
      </c>
      <c r="M15" s="24" t="s">
        <v>26</v>
      </c>
      <c r="N15" s="24">
        <v>0</v>
      </c>
      <c r="O15" s="236" t="s">
        <v>31</v>
      </c>
      <c r="P15" s="217">
        <f t="shared" ref="P15" si="5">IF(N15:N16="","",(N15+N16))</f>
        <v>1</v>
      </c>
      <c r="Q15" s="223"/>
      <c r="R15" s="238" t="str">
        <f>AF17</f>
        <v>スペリオール</v>
      </c>
      <c r="S15" s="239"/>
      <c r="T15" s="239"/>
      <c r="U15" s="239"/>
      <c r="V15" s="135"/>
      <c r="W15" s="151" t="str">
        <f>AF15</f>
        <v>リヴィエールFC</v>
      </c>
      <c r="X15" s="152"/>
      <c r="Y15" s="152"/>
      <c r="Z15" s="152"/>
      <c r="AA15" s="153"/>
      <c r="AB15" s="164" t="str">
        <f>AF13</f>
        <v>甲府西Jr</v>
      </c>
      <c r="AC15" s="164"/>
      <c r="AD15" s="164"/>
      <c r="AE15" s="240">
        <v>4</v>
      </c>
      <c r="AF15" s="267" t="str">
        <f>星取表!B24</f>
        <v>リヴィエールFC</v>
      </c>
      <c r="AG15" s="267"/>
    </row>
    <row r="16" spans="1:33" ht="22.25" customHeight="1">
      <c r="A16" s="255"/>
      <c r="B16" s="258"/>
      <c r="C16" s="259"/>
      <c r="D16" s="248"/>
      <c r="E16" s="176"/>
      <c r="F16" s="176"/>
      <c r="G16" s="176"/>
      <c r="H16" s="177"/>
      <c r="I16" s="218"/>
      <c r="J16" s="146"/>
      <c r="K16" s="237"/>
      <c r="L16" s="23">
        <v>11</v>
      </c>
      <c r="M16" s="23" t="s">
        <v>26</v>
      </c>
      <c r="N16" s="23">
        <v>1</v>
      </c>
      <c r="O16" s="237"/>
      <c r="P16" s="146"/>
      <c r="Q16" s="224"/>
      <c r="R16" s="136"/>
      <c r="S16" s="179"/>
      <c r="T16" s="179"/>
      <c r="U16" s="179"/>
      <c r="V16" s="137"/>
      <c r="W16" s="154"/>
      <c r="X16" s="155"/>
      <c r="Y16" s="155"/>
      <c r="Z16" s="155"/>
      <c r="AA16" s="156"/>
      <c r="AB16" s="164"/>
      <c r="AC16" s="164"/>
      <c r="AD16" s="164"/>
      <c r="AE16" s="240"/>
      <c r="AF16" s="267"/>
      <c r="AG16" s="267"/>
    </row>
    <row r="17" spans="1:33" ht="22.25" customHeight="1">
      <c r="A17" s="254">
        <v>5</v>
      </c>
      <c r="B17" s="256">
        <v>0.625</v>
      </c>
      <c r="C17" s="257"/>
      <c r="D17" s="246" t="str">
        <f>AF11</f>
        <v>FCテクニカル</v>
      </c>
      <c r="E17" s="247"/>
      <c r="F17" s="247"/>
      <c r="G17" s="247"/>
      <c r="H17" s="175"/>
      <c r="I17" s="216">
        <f t="shared" ref="I17" si="6">IF(L17:L18="","",(L17+L18))</f>
        <v>0</v>
      </c>
      <c r="J17" s="217"/>
      <c r="K17" s="236" t="s">
        <v>30</v>
      </c>
      <c r="L17" s="22">
        <v>0</v>
      </c>
      <c r="M17" s="22" t="s">
        <v>26</v>
      </c>
      <c r="N17" s="22">
        <v>4</v>
      </c>
      <c r="O17" s="236" t="s">
        <v>31</v>
      </c>
      <c r="P17" s="217">
        <f t="shared" ref="P17" si="7">IF(N17:N18="","",(N17+N18))</f>
        <v>9</v>
      </c>
      <c r="Q17" s="223"/>
      <c r="R17" s="238" t="str">
        <f>AF15</f>
        <v>リヴィエールFC</v>
      </c>
      <c r="S17" s="239"/>
      <c r="T17" s="239"/>
      <c r="U17" s="239"/>
      <c r="V17" s="135"/>
      <c r="W17" s="151" t="str">
        <f>AF17</f>
        <v>スペリオール</v>
      </c>
      <c r="X17" s="152"/>
      <c r="Y17" s="152"/>
      <c r="Z17" s="152"/>
      <c r="AA17" s="153"/>
      <c r="AB17" s="164" t="str">
        <f>AF9</f>
        <v>若草バイキング</v>
      </c>
      <c r="AC17" s="164"/>
      <c r="AD17" s="164"/>
      <c r="AE17" s="240">
        <v>5</v>
      </c>
      <c r="AF17" s="267" t="str">
        <f>星取表!B26</f>
        <v>スペリオール</v>
      </c>
      <c r="AG17" s="267"/>
    </row>
    <row r="18" spans="1:33" ht="22.25" customHeight="1">
      <c r="A18" s="255"/>
      <c r="B18" s="258"/>
      <c r="C18" s="259"/>
      <c r="D18" s="248"/>
      <c r="E18" s="176"/>
      <c r="F18" s="176"/>
      <c r="G18" s="176"/>
      <c r="H18" s="177"/>
      <c r="I18" s="218"/>
      <c r="J18" s="146"/>
      <c r="K18" s="237"/>
      <c r="L18" s="23">
        <v>0</v>
      </c>
      <c r="M18" s="23" t="s">
        <v>26</v>
      </c>
      <c r="N18" s="23">
        <v>5</v>
      </c>
      <c r="O18" s="237"/>
      <c r="P18" s="146"/>
      <c r="Q18" s="224"/>
      <c r="R18" s="136"/>
      <c r="S18" s="179"/>
      <c r="T18" s="179"/>
      <c r="U18" s="179"/>
      <c r="V18" s="137"/>
      <c r="W18" s="154"/>
      <c r="X18" s="155"/>
      <c r="Y18" s="155"/>
      <c r="Z18" s="155"/>
      <c r="AA18" s="156"/>
      <c r="AB18" s="164"/>
      <c r="AC18" s="164"/>
      <c r="AD18" s="164"/>
      <c r="AE18" s="240"/>
      <c r="AF18" s="267"/>
      <c r="AG18" s="267"/>
    </row>
    <row r="19" spans="1:33" ht="22.25" customHeight="1">
      <c r="A19" s="261" t="s">
        <v>43</v>
      </c>
      <c r="B19" s="261"/>
      <c r="C19" s="261"/>
      <c r="D19" s="261" t="s">
        <v>170</v>
      </c>
      <c r="E19" s="261"/>
      <c r="F19" s="261"/>
      <c r="G19" s="261"/>
      <c r="H19" s="261"/>
      <c r="I19" s="261"/>
      <c r="J19" s="261"/>
      <c r="K19" s="261"/>
      <c r="L19" s="261"/>
      <c r="M19" s="26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8"/>
      <c r="AE19" s="8"/>
    </row>
    <row r="20" spans="1:33" ht="22.25" customHeight="1">
      <c r="A20" s="261"/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8"/>
      <c r="AE20" s="8"/>
    </row>
    <row r="21" spans="1:33" ht="22.25" customHeight="1">
      <c r="A21" s="262" t="s">
        <v>1</v>
      </c>
      <c r="B21" s="262"/>
      <c r="C21" s="262"/>
      <c r="D21" s="261" t="s">
        <v>3</v>
      </c>
      <c r="E21" s="261"/>
      <c r="F21" s="261"/>
      <c r="G21" s="261"/>
      <c r="H21" s="261"/>
      <c r="I21" s="261"/>
      <c r="J21" s="261"/>
      <c r="K21" s="261"/>
      <c r="L21" s="261"/>
      <c r="N21" s="265" t="str">
        <f>組合せ!G8</f>
        <v>9月9日（日）
小瀬補助
北面【午前】
（甲府東ジュニア）</v>
      </c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8"/>
      <c r="AE21" s="8"/>
    </row>
    <row r="22" spans="1:33" ht="22.25" customHeight="1">
      <c r="A22" s="263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78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8"/>
      <c r="AE22" s="8"/>
    </row>
    <row r="23" spans="1:33" ht="22.25" customHeight="1">
      <c r="A23" s="254">
        <v>6</v>
      </c>
      <c r="B23" s="256">
        <v>0.375</v>
      </c>
      <c r="C23" s="257"/>
      <c r="D23" s="227" t="str">
        <f>AF15</f>
        <v>リヴィエールFC</v>
      </c>
      <c r="E23" s="227"/>
      <c r="F23" s="227"/>
      <c r="G23" s="227"/>
      <c r="H23" s="227"/>
      <c r="I23" s="216">
        <f t="shared" ref="I23" si="8">IF(L23:L24="","",(L23+L24))</f>
        <v>15</v>
      </c>
      <c r="J23" s="217"/>
      <c r="K23" s="219" t="s">
        <v>30</v>
      </c>
      <c r="L23" s="33">
        <v>8</v>
      </c>
      <c r="M23" s="22" t="s">
        <v>26</v>
      </c>
      <c r="N23" s="33">
        <v>0</v>
      </c>
      <c r="O23" s="221" t="s">
        <v>31</v>
      </c>
      <c r="P23" s="217">
        <f t="shared" ref="P23" si="9">IF(N23:N24="","",(N23+N24))</f>
        <v>0</v>
      </c>
      <c r="Q23" s="223"/>
      <c r="R23" s="226" t="str">
        <f>AF17</f>
        <v>スペリオール</v>
      </c>
      <c r="S23" s="226"/>
      <c r="T23" s="226"/>
      <c r="U23" s="226"/>
      <c r="V23" s="226"/>
      <c r="W23" s="151" t="str">
        <f>AF11</f>
        <v>FCテクニカル</v>
      </c>
      <c r="X23" s="152"/>
      <c r="Y23" s="152"/>
      <c r="Z23" s="152"/>
      <c r="AA23" s="153"/>
      <c r="AB23" s="164" t="str">
        <f>AF13</f>
        <v>甲府西Jr</v>
      </c>
      <c r="AC23" s="164"/>
      <c r="AD23" s="164"/>
      <c r="AE23" s="21"/>
    </row>
    <row r="24" spans="1:33" ht="22.25" customHeight="1">
      <c r="A24" s="255"/>
      <c r="B24" s="258"/>
      <c r="C24" s="259"/>
      <c r="D24" s="215"/>
      <c r="E24" s="215"/>
      <c r="F24" s="215"/>
      <c r="G24" s="215"/>
      <c r="H24" s="215"/>
      <c r="I24" s="218"/>
      <c r="J24" s="146"/>
      <c r="K24" s="220"/>
      <c r="L24" s="34">
        <v>7</v>
      </c>
      <c r="M24" s="23" t="s">
        <v>26</v>
      </c>
      <c r="N24" s="34">
        <v>0</v>
      </c>
      <c r="O24" s="222"/>
      <c r="P24" s="146"/>
      <c r="Q24" s="224"/>
      <c r="R24" s="225"/>
      <c r="S24" s="225"/>
      <c r="T24" s="225"/>
      <c r="U24" s="225"/>
      <c r="V24" s="225"/>
      <c r="W24" s="154"/>
      <c r="X24" s="155"/>
      <c r="Y24" s="155"/>
      <c r="Z24" s="155"/>
      <c r="AA24" s="156"/>
      <c r="AB24" s="164"/>
      <c r="AC24" s="164"/>
      <c r="AD24" s="164"/>
      <c r="AE24" s="21"/>
    </row>
    <row r="25" spans="1:33" ht="22.25" customHeight="1">
      <c r="A25" s="254">
        <v>7</v>
      </c>
      <c r="B25" s="256">
        <v>0.40277777777777773</v>
      </c>
      <c r="C25" s="257"/>
      <c r="D25" s="215" t="str">
        <f>AF9</f>
        <v>若草バイキング</v>
      </c>
      <c r="E25" s="215"/>
      <c r="F25" s="215"/>
      <c r="G25" s="215"/>
      <c r="H25" s="215"/>
      <c r="I25" s="216" t="str">
        <f t="shared" ref="I25" si="10">IF(L25:L26="","",(L25+L26))</f>
        <v/>
      </c>
      <c r="J25" s="217"/>
      <c r="K25" s="219" t="s">
        <v>30</v>
      </c>
      <c r="L25" s="33"/>
      <c r="M25" s="22" t="s">
        <v>26</v>
      </c>
      <c r="N25" s="33"/>
      <c r="O25" s="221" t="s">
        <v>31</v>
      </c>
      <c r="P25" s="217" t="str">
        <f t="shared" ref="P25" si="11">IF(N25:N26="","",(N25+N26))</f>
        <v/>
      </c>
      <c r="Q25" s="223"/>
      <c r="R25" s="260" t="str">
        <f>AF13</f>
        <v>甲府西Jr</v>
      </c>
      <c r="S25" s="260"/>
      <c r="T25" s="260"/>
      <c r="U25" s="260"/>
      <c r="V25" s="260"/>
      <c r="W25" s="151" t="str">
        <f>AF15</f>
        <v>リヴィエールFC</v>
      </c>
      <c r="X25" s="152"/>
      <c r="Y25" s="152"/>
      <c r="Z25" s="152"/>
      <c r="AA25" s="153"/>
      <c r="AB25" s="164" t="str">
        <f>AF17</f>
        <v>スペリオール</v>
      </c>
      <c r="AC25" s="164"/>
      <c r="AD25" s="164"/>
      <c r="AE25" s="21"/>
    </row>
    <row r="26" spans="1:33" ht="22.25" customHeight="1">
      <c r="A26" s="255"/>
      <c r="B26" s="258"/>
      <c r="C26" s="259"/>
      <c r="D26" s="215"/>
      <c r="E26" s="215"/>
      <c r="F26" s="215"/>
      <c r="G26" s="215"/>
      <c r="H26" s="215"/>
      <c r="I26" s="218"/>
      <c r="J26" s="146"/>
      <c r="K26" s="220"/>
      <c r="L26" s="34"/>
      <c r="M26" s="23" t="s">
        <v>26</v>
      </c>
      <c r="N26" s="34"/>
      <c r="O26" s="222"/>
      <c r="P26" s="146"/>
      <c r="Q26" s="224"/>
      <c r="R26" s="260"/>
      <c r="S26" s="260"/>
      <c r="T26" s="260"/>
      <c r="U26" s="260"/>
      <c r="V26" s="260"/>
      <c r="W26" s="154"/>
      <c r="X26" s="155"/>
      <c r="Y26" s="155"/>
      <c r="Z26" s="155"/>
      <c r="AA26" s="156"/>
      <c r="AB26" s="164"/>
      <c r="AC26" s="164"/>
      <c r="AD26" s="164"/>
      <c r="AE26" s="21"/>
    </row>
    <row r="27" spans="1:33" ht="22.25" customHeight="1">
      <c r="A27" s="254">
        <v>8</v>
      </c>
      <c r="B27" s="256">
        <v>0.43055555555555558</v>
      </c>
      <c r="C27" s="257"/>
      <c r="D27" s="215" t="str">
        <f>AF11</f>
        <v>FCテクニカル</v>
      </c>
      <c r="E27" s="215"/>
      <c r="F27" s="215"/>
      <c r="G27" s="215"/>
      <c r="H27" s="215"/>
      <c r="I27" s="216">
        <f t="shared" ref="I27" si="12">IF(L27:L28="","",(L27+L28))</f>
        <v>6</v>
      </c>
      <c r="J27" s="217"/>
      <c r="K27" s="219" t="s">
        <v>30</v>
      </c>
      <c r="L27" s="33">
        <v>1</v>
      </c>
      <c r="M27" s="22" t="s">
        <v>26</v>
      </c>
      <c r="N27" s="33">
        <v>0</v>
      </c>
      <c r="O27" s="221" t="s">
        <v>31</v>
      </c>
      <c r="P27" s="217">
        <f t="shared" ref="P27" si="13">IF(N27:N28="","",(N27+N28))</f>
        <v>0</v>
      </c>
      <c r="Q27" s="223"/>
      <c r="R27" s="225" t="str">
        <f>AF17</f>
        <v>スペリオール</v>
      </c>
      <c r="S27" s="225"/>
      <c r="T27" s="225"/>
      <c r="U27" s="225"/>
      <c r="V27" s="225"/>
      <c r="W27" s="151" t="str">
        <f>AF13</f>
        <v>甲府西Jr</v>
      </c>
      <c r="X27" s="152"/>
      <c r="Y27" s="152"/>
      <c r="Z27" s="152"/>
      <c r="AA27" s="153"/>
      <c r="AB27" s="164" t="str">
        <f>AF9</f>
        <v>若草バイキング</v>
      </c>
      <c r="AC27" s="164"/>
      <c r="AD27" s="164"/>
      <c r="AE27" s="21"/>
    </row>
    <row r="28" spans="1:33" ht="22.25" customHeight="1">
      <c r="A28" s="255"/>
      <c r="B28" s="258"/>
      <c r="C28" s="259"/>
      <c r="D28" s="215"/>
      <c r="E28" s="215"/>
      <c r="F28" s="215"/>
      <c r="G28" s="215"/>
      <c r="H28" s="215"/>
      <c r="I28" s="218"/>
      <c r="J28" s="146"/>
      <c r="K28" s="220"/>
      <c r="L28" s="34">
        <v>5</v>
      </c>
      <c r="M28" s="23" t="s">
        <v>26</v>
      </c>
      <c r="N28" s="34">
        <v>0</v>
      </c>
      <c r="O28" s="222"/>
      <c r="P28" s="146"/>
      <c r="Q28" s="224"/>
      <c r="R28" s="225"/>
      <c r="S28" s="225"/>
      <c r="T28" s="225"/>
      <c r="U28" s="225"/>
      <c r="V28" s="225"/>
      <c r="W28" s="154"/>
      <c r="X28" s="155"/>
      <c r="Y28" s="155"/>
      <c r="Z28" s="155"/>
      <c r="AA28" s="156"/>
      <c r="AB28" s="164"/>
      <c r="AC28" s="164"/>
      <c r="AD28" s="164"/>
      <c r="AE28" s="21"/>
    </row>
    <row r="29" spans="1:33" ht="22.25" customHeight="1">
      <c r="A29" s="254">
        <v>9</v>
      </c>
      <c r="B29" s="256">
        <v>0.45833333333333331</v>
      </c>
      <c r="C29" s="257"/>
      <c r="D29" s="215" t="str">
        <f>AF9</f>
        <v>若草バイキング</v>
      </c>
      <c r="E29" s="215"/>
      <c r="F29" s="215"/>
      <c r="G29" s="215"/>
      <c r="H29" s="215"/>
      <c r="I29" s="216">
        <f t="shared" ref="I29" si="14">IF(L29:L30="","",(L29+L30))</f>
        <v>0</v>
      </c>
      <c r="J29" s="217"/>
      <c r="K29" s="219" t="s">
        <v>30</v>
      </c>
      <c r="L29" s="33">
        <v>0</v>
      </c>
      <c r="M29" s="22" t="s">
        <v>26</v>
      </c>
      <c r="N29" s="33">
        <v>1</v>
      </c>
      <c r="O29" s="221" t="s">
        <v>31</v>
      </c>
      <c r="P29" s="217">
        <f t="shared" ref="P29" si="15">IF(N29:N30="","",(N29+N30))</f>
        <v>2</v>
      </c>
      <c r="Q29" s="223"/>
      <c r="R29" s="225" t="str">
        <f>AF15</f>
        <v>リヴィエールFC</v>
      </c>
      <c r="S29" s="225"/>
      <c r="T29" s="225"/>
      <c r="U29" s="225"/>
      <c r="V29" s="225"/>
      <c r="W29" s="151" t="str">
        <f>AF17</f>
        <v>スペリオール</v>
      </c>
      <c r="X29" s="152"/>
      <c r="Y29" s="152"/>
      <c r="Z29" s="152"/>
      <c r="AA29" s="153"/>
      <c r="AB29" s="164" t="str">
        <f>AF11</f>
        <v>FCテクニカル</v>
      </c>
      <c r="AC29" s="164"/>
      <c r="AD29" s="164"/>
      <c r="AE29" s="21"/>
    </row>
    <row r="30" spans="1:33" ht="22.25" customHeight="1">
      <c r="A30" s="255"/>
      <c r="B30" s="258"/>
      <c r="C30" s="259"/>
      <c r="D30" s="215"/>
      <c r="E30" s="215"/>
      <c r="F30" s="215"/>
      <c r="G30" s="215"/>
      <c r="H30" s="215"/>
      <c r="I30" s="218"/>
      <c r="J30" s="146"/>
      <c r="K30" s="220"/>
      <c r="L30" s="34">
        <v>0</v>
      </c>
      <c r="M30" s="23" t="s">
        <v>26</v>
      </c>
      <c r="N30" s="34">
        <v>1</v>
      </c>
      <c r="O30" s="222"/>
      <c r="P30" s="146"/>
      <c r="Q30" s="224"/>
      <c r="R30" s="225"/>
      <c r="S30" s="225"/>
      <c r="T30" s="225"/>
      <c r="U30" s="225"/>
      <c r="V30" s="225"/>
      <c r="W30" s="154"/>
      <c r="X30" s="155"/>
      <c r="Y30" s="155"/>
      <c r="Z30" s="155"/>
      <c r="AA30" s="156"/>
      <c r="AB30" s="164"/>
      <c r="AC30" s="164"/>
      <c r="AD30" s="164"/>
      <c r="AE30" s="21"/>
    </row>
    <row r="31" spans="1:33" ht="22.25" customHeight="1">
      <c r="A31" s="254">
        <v>10</v>
      </c>
      <c r="B31" s="256">
        <v>0.4861111111111111</v>
      </c>
      <c r="C31" s="257"/>
      <c r="D31" s="215" t="str">
        <f>AF11</f>
        <v>FCテクニカル</v>
      </c>
      <c r="E31" s="215"/>
      <c r="F31" s="215"/>
      <c r="G31" s="215"/>
      <c r="H31" s="215"/>
      <c r="I31" s="216" t="str">
        <f t="shared" ref="I31" si="16">IF(L31:L32="","",(L31+L32))</f>
        <v/>
      </c>
      <c r="J31" s="217"/>
      <c r="K31" s="219" t="s">
        <v>30</v>
      </c>
      <c r="L31" s="33"/>
      <c r="M31" s="22" t="s">
        <v>26</v>
      </c>
      <c r="N31" s="33"/>
      <c r="O31" s="221" t="s">
        <v>31</v>
      </c>
      <c r="P31" s="217" t="str">
        <f t="shared" ref="P31" si="17">IF(N31:N32="","",(N31+N32))</f>
        <v/>
      </c>
      <c r="Q31" s="223"/>
      <c r="R31" s="260" t="str">
        <f>AF13</f>
        <v>甲府西Jr</v>
      </c>
      <c r="S31" s="260"/>
      <c r="T31" s="260"/>
      <c r="U31" s="260"/>
      <c r="V31" s="260"/>
      <c r="W31" s="151" t="str">
        <f>AF9</f>
        <v>若草バイキング</v>
      </c>
      <c r="X31" s="152"/>
      <c r="Y31" s="152"/>
      <c r="Z31" s="152"/>
      <c r="AA31" s="153"/>
      <c r="AB31" s="164" t="str">
        <f>AF15</f>
        <v>リヴィエールFC</v>
      </c>
      <c r="AC31" s="164"/>
      <c r="AD31" s="164"/>
      <c r="AE31" s="21"/>
    </row>
    <row r="32" spans="1:33" ht="22.25" customHeight="1">
      <c r="A32" s="255"/>
      <c r="B32" s="258"/>
      <c r="C32" s="259"/>
      <c r="D32" s="215"/>
      <c r="E32" s="215"/>
      <c r="F32" s="215"/>
      <c r="G32" s="215"/>
      <c r="H32" s="215"/>
      <c r="I32" s="218"/>
      <c r="J32" s="146"/>
      <c r="K32" s="220"/>
      <c r="L32" s="34"/>
      <c r="M32" s="23" t="s">
        <v>26</v>
      </c>
      <c r="N32" s="34"/>
      <c r="O32" s="222"/>
      <c r="P32" s="146"/>
      <c r="Q32" s="224"/>
      <c r="R32" s="260"/>
      <c r="S32" s="260"/>
      <c r="T32" s="260"/>
      <c r="U32" s="260"/>
      <c r="V32" s="260"/>
      <c r="W32" s="154"/>
      <c r="X32" s="155"/>
      <c r="Y32" s="155"/>
      <c r="Z32" s="155"/>
      <c r="AA32" s="156"/>
      <c r="AB32" s="164"/>
      <c r="AC32" s="164"/>
      <c r="AD32" s="164"/>
      <c r="AE32" s="21"/>
    </row>
    <row r="34" spans="2:29" ht="14.25">
      <c r="B34" s="90"/>
      <c r="C34" s="91"/>
      <c r="D34" s="35"/>
      <c r="E34" s="35"/>
      <c r="F34" s="35"/>
      <c r="G34" s="35"/>
      <c r="H34" s="35"/>
      <c r="I34" s="92"/>
      <c r="J34" s="92"/>
      <c r="K34" s="93"/>
      <c r="L34" s="79"/>
      <c r="M34" s="94"/>
      <c r="N34" s="79"/>
      <c r="O34" s="90"/>
      <c r="P34" s="38"/>
      <c r="Q34" s="95"/>
      <c r="R34" s="40"/>
      <c r="S34" s="40"/>
      <c r="T34" s="40"/>
      <c r="U34" s="40"/>
      <c r="V34" s="40"/>
      <c r="W34" s="21"/>
      <c r="X34" s="21"/>
      <c r="Y34" s="21"/>
      <c r="Z34" s="21"/>
      <c r="AA34" s="21"/>
      <c r="AB34" s="21"/>
      <c r="AC34" s="21"/>
    </row>
    <row r="35" spans="2:29" ht="14.25">
      <c r="B35" s="90"/>
      <c r="C35" s="97"/>
      <c r="D35" s="29"/>
      <c r="E35" s="29"/>
      <c r="F35" s="29"/>
      <c r="G35" s="29"/>
      <c r="H35" s="29"/>
      <c r="K35" s="97"/>
      <c r="M35" s="98"/>
      <c r="O35" s="97"/>
      <c r="P35" s="30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41"/>
      <c r="AC35" s="41"/>
    </row>
    <row r="36" spans="2:29" ht="13.5" customHeight="1">
      <c r="B36" s="90"/>
      <c r="C36" s="96"/>
      <c r="D36" s="28"/>
      <c r="E36" s="29"/>
      <c r="F36" s="29"/>
      <c r="G36" s="29"/>
      <c r="H36" s="29"/>
      <c r="I36" s="30"/>
      <c r="K36" s="97"/>
      <c r="M36" s="98"/>
      <c r="O36" s="97"/>
      <c r="P36" s="30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</row>
    <row r="37" spans="2:29" ht="14.25">
      <c r="B37" s="90"/>
      <c r="C37" s="99"/>
      <c r="D37" s="43"/>
      <c r="E37" s="41"/>
      <c r="F37" s="41"/>
      <c r="G37" s="41"/>
      <c r="H37" s="41"/>
      <c r="I37" s="44"/>
      <c r="J37" s="100"/>
      <c r="K37" s="101"/>
      <c r="M37" s="98"/>
      <c r="O37" s="97"/>
      <c r="P37" s="47"/>
      <c r="Q37" s="102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</row>
    <row r="38" spans="2:29" ht="14.25">
      <c r="B38" s="90"/>
      <c r="C38" s="104"/>
      <c r="D38" s="41"/>
      <c r="E38" s="41"/>
      <c r="F38" s="41"/>
      <c r="G38" s="41"/>
      <c r="H38" s="41"/>
      <c r="I38" s="100"/>
      <c r="J38" s="100"/>
      <c r="K38" s="101"/>
      <c r="M38" s="98"/>
      <c r="O38" s="97"/>
      <c r="P38" s="47"/>
      <c r="Q38" s="102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</row>
    <row r="39" spans="2:29" ht="14.25">
      <c r="B39" s="90"/>
      <c r="C39" s="99"/>
      <c r="D39" s="43"/>
      <c r="E39" s="41"/>
      <c r="F39" s="41"/>
      <c r="G39" s="41"/>
      <c r="H39" s="41"/>
      <c r="I39" s="44"/>
      <c r="J39" s="100"/>
      <c r="K39" s="101"/>
      <c r="M39" s="98"/>
      <c r="O39" s="97"/>
      <c r="P39" s="47"/>
      <c r="Q39" s="102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</row>
    <row r="40" spans="2:29" ht="14.25">
      <c r="B40" s="90"/>
      <c r="C40" s="104"/>
      <c r="D40" s="41"/>
      <c r="E40" s="41"/>
      <c r="F40" s="41"/>
      <c r="G40" s="41"/>
      <c r="H40" s="41"/>
      <c r="I40" s="100"/>
      <c r="J40" s="100"/>
      <c r="K40" s="101"/>
      <c r="M40" s="98"/>
      <c r="O40" s="97"/>
      <c r="P40" s="47"/>
      <c r="Q40" s="102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</row>
  </sheetData>
  <mergeCells count="135">
    <mergeCell ref="A1:AD2"/>
    <mergeCell ref="A3:C4"/>
    <mergeCell ref="D3:M4"/>
    <mergeCell ref="N3:AC4"/>
    <mergeCell ref="A5:C6"/>
    <mergeCell ref="D5:G6"/>
    <mergeCell ref="H5:L6"/>
    <mergeCell ref="N5:AC6"/>
    <mergeCell ref="A7:A8"/>
    <mergeCell ref="B7:C8"/>
    <mergeCell ref="D7:V8"/>
    <mergeCell ref="W7:AA8"/>
    <mergeCell ref="AB7:AD8"/>
    <mergeCell ref="A9:A10"/>
    <mergeCell ref="B9:C10"/>
    <mergeCell ref="D9:H10"/>
    <mergeCell ref="I9:J10"/>
    <mergeCell ref="K9:K10"/>
    <mergeCell ref="AF9:AF10"/>
    <mergeCell ref="AG9:AG10"/>
    <mergeCell ref="A11:A12"/>
    <mergeCell ref="B11:C12"/>
    <mergeCell ref="D11:H12"/>
    <mergeCell ref="I11:J12"/>
    <mergeCell ref="K11:K12"/>
    <mergeCell ref="O11:O12"/>
    <mergeCell ref="P11:Q12"/>
    <mergeCell ref="R11:V12"/>
    <mergeCell ref="O9:O10"/>
    <mergeCell ref="P9:Q10"/>
    <mergeCell ref="R9:V10"/>
    <mergeCell ref="W9:AA10"/>
    <mergeCell ref="AB9:AD10"/>
    <mergeCell ref="AE9:AE10"/>
    <mergeCell ref="W11:AA12"/>
    <mergeCell ref="AB11:AD12"/>
    <mergeCell ref="AE11:AE12"/>
    <mergeCell ref="O13:O14"/>
    <mergeCell ref="P13:Q14"/>
    <mergeCell ref="R13:V14"/>
    <mergeCell ref="AF11:AF12"/>
    <mergeCell ref="AG11:AG12"/>
    <mergeCell ref="A13:A14"/>
    <mergeCell ref="B13:C14"/>
    <mergeCell ref="D13:H14"/>
    <mergeCell ref="I13:J14"/>
    <mergeCell ref="K13:K14"/>
    <mergeCell ref="AF13:AF14"/>
    <mergeCell ref="AG13:AG14"/>
    <mergeCell ref="W13:AA14"/>
    <mergeCell ref="AB13:AD14"/>
    <mergeCell ref="AE13:AE14"/>
    <mergeCell ref="W15:AA16"/>
    <mergeCell ref="AB15:AD16"/>
    <mergeCell ref="AE15:AE16"/>
    <mergeCell ref="AF15:AF16"/>
    <mergeCell ref="AG15:AG16"/>
    <mergeCell ref="A17:A18"/>
    <mergeCell ref="B17:C18"/>
    <mergeCell ref="D17:H18"/>
    <mergeCell ref="I17:J18"/>
    <mergeCell ref="K17:K18"/>
    <mergeCell ref="AF17:AF18"/>
    <mergeCell ref="AG17:AG18"/>
    <mergeCell ref="AE17:AE18"/>
    <mergeCell ref="A15:A16"/>
    <mergeCell ref="B15:C16"/>
    <mergeCell ref="D15:H16"/>
    <mergeCell ref="I15:J16"/>
    <mergeCell ref="K15:K16"/>
    <mergeCell ref="O15:O16"/>
    <mergeCell ref="P15:Q16"/>
    <mergeCell ref="R15:V16"/>
    <mergeCell ref="A19:C20"/>
    <mergeCell ref="D19:M20"/>
    <mergeCell ref="N19:AC20"/>
    <mergeCell ref="A21:C22"/>
    <mergeCell ref="D21:G22"/>
    <mergeCell ref="H21:L22"/>
    <mergeCell ref="N21:AC22"/>
    <mergeCell ref="O17:O18"/>
    <mergeCell ref="P17:Q18"/>
    <mergeCell ref="R17:V18"/>
    <mergeCell ref="W17:AA18"/>
    <mergeCell ref="AB17:AD18"/>
    <mergeCell ref="AB23:AD24"/>
    <mergeCell ref="A25:A26"/>
    <mergeCell ref="B25:C26"/>
    <mergeCell ref="D25:H26"/>
    <mergeCell ref="I25:J26"/>
    <mergeCell ref="K25:K26"/>
    <mergeCell ref="O25:O26"/>
    <mergeCell ref="A23:A24"/>
    <mergeCell ref="B23:C24"/>
    <mergeCell ref="D23:H24"/>
    <mergeCell ref="I23:J24"/>
    <mergeCell ref="K23:K24"/>
    <mergeCell ref="O23:O24"/>
    <mergeCell ref="P25:Q26"/>
    <mergeCell ref="R25:V26"/>
    <mergeCell ref="W25:AA26"/>
    <mergeCell ref="AB25:AD26"/>
    <mergeCell ref="I27:J28"/>
    <mergeCell ref="K27:K28"/>
    <mergeCell ref="O27:O28"/>
    <mergeCell ref="P27:Q28"/>
    <mergeCell ref="R27:V28"/>
    <mergeCell ref="W27:AA28"/>
    <mergeCell ref="P23:Q24"/>
    <mergeCell ref="R23:V24"/>
    <mergeCell ref="W23:AA24"/>
    <mergeCell ref="AB27:AD28"/>
    <mergeCell ref="A29:A30"/>
    <mergeCell ref="B29:C30"/>
    <mergeCell ref="D29:H30"/>
    <mergeCell ref="I29:J30"/>
    <mergeCell ref="K29:K30"/>
    <mergeCell ref="O29:O30"/>
    <mergeCell ref="P31:Q32"/>
    <mergeCell ref="R31:V32"/>
    <mergeCell ref="W31:AA32"/>
    <mergeCell ref="AB31:AD32"/>
    <mergeCell ref="P29:Q30"/>
    <mergeCell ref="R29:V30"/>
    <mergeCell ref="W29:AA30"/>
    <mergeCell ref="AB29:AD30"/>
    <mergeCell ref="A31:A32"/>
    <mergeCell ref="B31:C32"/>
    <mergeCell ref="D31:H32"/>
    <mergeCell ref="I31:J32"/>
    <mergeCell ref="K31:K32"/>
    <mergeCell ref="O31:O32"/>
    <mergeCell ref="A27:A28"/>
    <mergeCell ref="B27:C28"/>
    <mergeCell ref="D27:H28"/>
  </mergeCells>
  <phoneticPr fontId="1"/>
  <pageMargins left="0.59055118110236227" right="0.59055118110236227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</sheetPr>
  <dimension ref="A1:AG40"/>
  <sheetViews>
    <sheetView view="pageLayout" topLeftCell="A14" zoomScale="75" zoomScaleNormal="75" zoomScaleSheetLayoutView="74" zoomScalePageLayoutView="75" workbookViewId="0">
      <selection activeCell="AF28" sqref="AF28"/>
    </sheetView>
  </sheetViews>
  <sheetFormatPr defaultColWidth="9" defaultRowHeight="12.75"/>
  <cols>
    <col min="1" max="1" width="3.1328125" style="80" customWidth="1"/>
    <col min="2" max="2" width="3" style="80" customWidth="1"/>
    <col min="3" max="3" width="6.46484375" style="80" customWidth="1"/>
    <col min="4" max="8" width="3.06640625" style="80" customWidth="1"/>
    <col min="9" max="17" width="2.46484375" style="80" customWidth="1"/>
    <col min="18" max="22" width="3.06640625" style="80" customWidth="1"/>
    <col min="23" max="28" width="2.46484375" style="80" customWidth="1"/>
    <col min="29" max="29" width="4.73046875" style="80" customWidth="1"/>
    <col min="30" max="30" width="4.265625" style="80" customWidth="1"/>
    <col min="31" max="31" width="9.59765625" style="80" customWidth="1"/>
    <col min="32" max="33" width="16.6640625" style="80" customWidth="1"/>
    <col min="34" max="16384" width="9" style="80"/>
  </cols>
  <sheetData>
    <row r="1" spans="1:33" ht="21.4" customHeight="1">
      <c r="A1" s="268" t="s">
        <v>36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8"/>
    </row>
    <row r="2" spans="1:33" ht="21.4" customHeight="1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8"/>
    </row>
    <row r="3" spans="1:33" ht="22.25" customHeight="1">
      <c r="A3" s="261" t="s">
        <v>41</v>
      </c>
      <c r="B3" s="261"/>
      <c r="C3" s="261"/>
      <c r="D3" s="261" t="s">
        <v>42</v>
      </c>
      <c r="E3" s="261"/>
      <c r="F3" s="261"/>
      <c r="G3" s="261"/>
      <c r="H3" s="261"/>
      <c r="I3" s="261"/>
      <c r="J3" s="261"/>
      <c r="K3" s="261"/>
      <c r="L3" s="261"/>
      <c r="M3" s="26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8"/>
      <c r="AE3" s="8"/>
    </row>
    <row r="4" spans="1:33" ht="22.25" customHeight="1">
      <c r="A4" s="261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8"/>
      <c r="AE4" s="8"/>
    </row>
    <row r="5" spans="1:33" ht="22.25" customHeight="1">
      <c r="A5" s="262" t="s">
        <v>1</v>
      </c>
      <c r="B5" s="262"/>
      <c r="C5" s="262"/>
      <c r="D5" s="261" t="s">
        <v>4</v>
      </c>
      <c r="E5" s="261"/>
      <c r="F5" s="261"/>
      <c r="G5" s="261"/>
      <c r="H5" s="261"/>
      <c r="I5" s="261"/>
      <c r="J5" s="261"/>
      <c r="K5" s="261"/>
      <c r="L5" s="261"/>
      <c r="N5" s="265" t="str">
        <f>組合せ!F13</f>
        <v>小瀬球技場
東面【午前】
（甲府東Jr）</v>
      </c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8"/>
      <c r="AE5" s="8"/>
    </row>
    <row r="6" spans="1:33" ht="22.25" customHeight="1">
      <c r="A6" s="263"/>
      <c r="B6" s="263"/>
      <c r="C6" s="263"/>
      <c r="D6" s="264"/>
      <c r="E6" s="264"/>
      <c r="F6" s="264"/>
      <c r="G6" s="264"/>
      <c r="H6" s="264"/>
      <c r="I6" s="264"/>
      <c r="J6" s="264"/>
      <c r="K6" s="264"/>
      <c r="L6" s="264"/>
      <c r="M6" s="78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8"/>
      <c r="AE6" s="8"/>
    </row>
    <row r="7" spans="1:33" ht="22.25" customHeight="1">
      <c r="A7" s="183"/>
      <c r="B7" s="183" t="s">
        <v>37</v>
      </c>
      <c r="C7" s="183"/>
      <c r="D7" s="269" t="s">
        <v>38</v>
      </c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183" t="s">
        <v>39</v>
      </c>
      <c r="X7" s="183"/>
      <c r="Y7" s="183"/>
      <c r="Z7" s="183"/>
      <c r="AA7" s="183"/>
      <c r="AB7" s="183" t="s">
        <v>40</v>
      </c>
      <c r="AC7" s="183"/>
      <c r="AD7" s="183"/>
      <c r="AE7" s="8"/>
    </row>
    <row r="8" spans="1:33" ht="22.25" customHeight="1">
      <c r="A8" s="183"/>
      <c r="B8" s="183"/>
      <c r="C8" s="183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183"/>
      <c r="X8" s="183"/>
      <c r="Y8" s="183"/>
      <c r="Z8" s="183"/>
      <c r="AA8" s="183"/>
      <c r="AB8" s="183"/>
      <c r="AC8" s="183"/>
      <c r="AD8" s="183"/>
      <c r="AE8" s="8"/>
    </row>
    <row r="9" spans="1:33" ht="22.25" customHeight="1">
      <c r="A9" s="254">
        <v>1</v>
      </c>
      <c r="B9" s="256">
        <v>0.375</v>
      </c>
      <c r="C9" s="257"/>
      <c r="D9" s="246" t="str">
        <f>AF13</f>
        <v>甲府東ジュニア</v>
      </c>
      <c r="E9" s="247"/>
      <c r="F9" s="247"/>
      <c r="G9" s="247"/>
      <c r="H9" s="175"/>
      <c r="I9" s="216">
        <f>IF(L9:L10="","",(L9+L10))</f>
        <v>0</v>
      </c>
      <c r="J9" s="217"/>
      <c r="K9" s="236" t="s">
        <v>30</v>
      </c>
      <c r="L9" s="22">
        <v>0</v>
      </c>
      <c r="M9" s="22" t="s">
        <v>26</v>
      </c>
      <c r="N9" s="22">
        <v>0</v>
      </c>
      <c r="O9" s="236" t="s">
        <v>31</v>
      </c>
      <c r="P9" s="217">
        <f>IF(N9:N10="","",(N9+N10))</f>
        <v>0</v>
      </c>
      <c r="Q9" s="223"/>
      <c r="R9" s="238" t="str">
        <f>AF17</f>
        <v>ラーゴ河口湖</v>
      </c>
      <c r="S9" s="239"/>
      <c r="T9" s="239"/>
      <c r="U9" s="239"/>
      <c r="V9" s="135"/>
      <c r="W9" s="151" t="str">
        <f>AF11</f>
        <v>玉穂SSS</v>
      </c>
      <c r="X9" s="152"/>
      <c r="Y9" s="152"/>
      <c r="Z9" s="152"/>
      <c r="AA9" s="153"/>
      <c r="AB9" s="164" t="str">
        <f>AF15</f>
        <v>エスヴィエント</v>
      </c>
      <c r="AC9" s="164"/>
      <c r="AD9" s="164"/>
      <c r="AE9" s="240">
        <v>1</v>
      </c>
      <c r="AF9" s="267" t="str">
        <f>星取表!B32</f>
        <v>北杜UFC</v>
      </c>
      <c r="AG9" s="267"/>
    </row>
    <row r="10" spans="1:33" ht="22.25" customHeight="1">
      <c r="A10" s="255"/>
      <c r="B10" s="258"/>
      <c r="C10" s="259"/>
      <c r="D10" s="248"/>
      <c r="E10" s="176"/>
      <c r="F10" s="176"/>
      <c r="G10" s="176"/>
      <c r="H10" s="177"/>
      <c r="I10" s="218"/>
      <c r="J10" s="146"/>
      <c r="K10" s="237"/>
      <c r="L10" s="23">
        <v>0</v>
      </c>
      <c r="M10" s="23" t="s">
        <v>26</v>
      </c>
      <c r="N10" s="23">
        <v>0</v>
      </c>
      <c r="O10" s="237"/>
      <c r="P10" s="146"/>
      <c r="Q10" s="224"/>
      <c r="R10" s="136"/>
      <c r="S10" s="179"/>
      <c r="T10" s="179"/>
      <c r="U10" s="179"/>
      <c r="V10" s="137"/>
      <c r="W10" s="154"/>
      <c r="X10" s="155"/>
      <c r="Y10" s="155"/>
      <c r="Z10" s="155"/>
      <c r="AA10" s="156"/>
      <c r="AB10" s="164"/>
      <c r="AC10" s="164"/>
      <c r="AD10" s="164"/>
      <c r="AE10" s="240"/>
      <c r="AF10" s="267"/>
      <c r="AG10" s="267"/>
    </row>
    <row r="11" spans="1:33" ht="22.25" customHeight="1">
      <c r="A11" s="254">
        <v>2</v>
      </c>
      <c r="B11" s="256">
        <v>0.40277777777777773</v>
      </c>
      <c r="C11" s="257"/>
      <c r="D11" s="246" t="str">
        <f>AF9</f>
        <v>北杜UFC</v>
      </c>
      <c r="E11" s="247"/>
      <c r="F11" s="247"/>
      <c r="G11" s="247"/>
      <c r="H11" s="175"/>
      <c r="I11" s="216">
        <f t="shared" ref="I11" si="0">IF(L11:L12="","",(L11+L12))</f>
        <v>0</v>
      </c>
      <c r="J11" s="217"/>
      <c r="K11" s="236" t="s">
        <v>30</v>
      </c>
      <c r="L11" s="22">
        <v>0</v>
      </c>
      <c r="M11" s="22" t="s">
        <v>26</v>
      </c>
      <c r="N11" s="22">
        <v>1</v>
      </c>
      <c r="O11" s="236" t="s">
        <v>31</v>
      </c>
      <c r="P11" s="217">
        <f t="shared" ref="P11" si="1">IF(N11:N12="","",(N11+N12))</f>
        <v>2</v>
      </c>
      <c r="Q11" s="223"/>
      <c r="R11" s="238" t="str">
        <f>AF11</f>
        <v>玉穂SSS</v>
      </c>
      <c r="S11" s="239"/>
      <c r="T11" s="239"/>
      <c r="U11" s="239"/>
      <c r="V11" s="135"/>
      <c r="W11" s="151" t="str">
        <f>AF13</f>
        <v>甲府東ジュニア</v>
      </c>
      <c r="X11" s="152"/>
      <c r="Y11" s="152"/>
      <c r="Z11" s="152"/>
      <c r="AA11" s="153"/>
      <c r="AB11" s="164" t="str">
        <f>AF17</f>
        <v>ラーゴ河口湖</v>
      </c>
      <c r="AC11" s="164"/>
      <c r="AD11" s="164"/>
      <c r="AE11" s="240">
        <v>2</v>
      </c>
      <c r="AF11" s="267" t="str">
        <f>星取表!B34</f>
        <v>玉穂SSS</v>
      </c>
      <c r="AG11" s="267"/>
    </row>
    <row r="12" spans="1:33" ht="22.25" customHeight="1">
      <c r="A12" s="255"/>
      <c r="B12" s="258"/>
      <c r="C12" s="259"/>
      <c r="D12" s="248"/>
      <c r="E12" s="176"/>
      <c r="F12" s="176"/>
      <c r="G12" s="176"/>
      <c r="H12" s="177"/>
      <c r="I12" s="218"/>
      <c r="J12" s="146"/>
      <c r="K12" s="237"/>
      <c r="L12" s="23">
        <v>0</v>
      </c>
      <c r="M12" s="23" t="s">
        <v>26</v>
      </c>
      <c r="N12" s="23">
        <v>1</v>
      </c>
      <c r="O12" s="237"/>
      <c r="P12" s="146"/>
      <c r="Q12" s="224"/>
      <c r="R12" s="136"/>
      <c r="S12" s="179"/>
      <c r="T12" s="179"/>
      <c r="U12" s="179"/>
      <c r="V12" s="137"/>
      <c r="W12" s="154"/>
      <c r="X12" s="155"/>
      <c r="Y12" s="155"/>
      <c r="Z12" s="155"/>
      <c r="AA12" s="156"/>
      <c r="AB12" s="164"/>
      <c r="AC12" s="164"/>
      <c r="AD12" s="164"/>
      <c r="AE12" s="240"/>
      <c r="AF12" s="267"/>
      <c r="AG12" s="267"/>
    </row>
    <row r="13" spans="1:33" ht="22.25" customHeight="1">
      <c r="A13" s="254">
        <v>3</v>
      </c>
      <c r="B13" s="256">
        <v>0.43055555555555558</v>
      </c>
      <c r="C13" s="257"/>
      <c r="D13" s="246" t="str">
        <f>AF13</f>
        <v>甲府東ジュニア</v>
      </c>
      <c r="E13" s="247"/>
      <c r="F13" s="247"/>
      <c r="G13" s="247"/>
      <c r="H13" s="175"/>
      <c r="I13" s="216">
        <f t="shared" ref="I13" si="2">IF(L13:L14="","",(L13+L14))</f>
        <v>0</v>
      </c>
      <c r="J13" s="217"/>
      <c r="K13" s="236" t="s">
        <v>30</v>
      </c>
      <c r="L13" s="22">
        <v>0</v>
      </c>
      <c r="M13" s="22" t="s">
        <v>26</v>
      </c>
      <c r="N13" s="22">
        <v>1</v>
      </c>
      <c r="O13" s="236" t="s">
        <v>31</v>
      </c>
      <c r="P13" s="217">
        <f t="shared" ref="P13" si="3">IF(N13:N14="","",(N13+N14))</f>
        <v>1</v>
      </c>
      <c r="Q13" s="223"/>
      <c r="R13" s="238" t="str">
        <f>AF15</f>
        <v>エスヴィエント</v>
      </c>
      <c r="S13" s="239"/>
      <c r="T13" s="239"/>
      <c r="U13" s="239"/>
      <c r="V13" s="135"/>
      <c r="W13" s="151" t="str">
        <f>AF9</f>
        <v>北杜UFC</v>
      </c>
      <c r="X13" s="152"/>
      <c r="Y13" s="152"/>
      <c r="Z13" s="152"/>
      <c r="AA13" s="153"/>
      <c r="AB13" s="164" t="str">
        <f>AF11</f>
        <v>玉穂SSS</v>
      </c>
      <c r="AC13" s="164"/>
      <c r="AD13" s="164"/>
      <c r="AE13" s="240">
        <v>3</v>
      </c>
      <c r="AF13" s="267" t="str">
        <f>星取表!B36</f>
        <v>甲府東ジュニア</v>
      </c>
      <c r="AG13" s="267"/>
    </row>
    <row r="14" spans="1:33" ht="22.25" customHeight="1">
      <c r="A14" s="255"/>
      <c r="B14" s="258"/>
      <c r="C14" s="259"/>
      <c r="D14" s="248"/>
      <c r="E14" s="176"/>
      <c r="F14" s="176"/>
      <c r="G14" s="176"/>
      <c r="H14" s="177"/>
      <c r="I14" s="218"/>
      <c r="J14" s="146"/>
      <c r="K14" s="237"/>
      <c r="L14" s="23">
        <v>0</v>
      </c>
      <c r="M14" s="23" t="s">
        <v>26</v>
      </c>
      <c r="N14" s="23">
        <v>0</v>
      </c>
      <c r="O14" s="237"/>
      <c r="P14" s="146"/>
      <c r="Q14" s="224"/>
      <c r="R14" s="136"/>
      <c r="S14" s="179"/>
      <c r="T14" s="179"/>
      <c r="U14" s="179"/>
      <c r="V14" s="137"/>
      <c r="W14" s="154"/>
      <c r="X14" s="155"/>
      <c r="Y14" s="155"/>
      <c r="Z14" s="155"/>
      <c r="AA14" s="156"/>
      <c r="AB14" s="164"/>
      <c r="AC14" s="164"/>
      <c r="AD14" s="164"/>
      <c r="AE14" s="240"/>
      <c r="AF14" s="267"/>
      <c r="AG14" s="267"/>
    </row>
    <row r="15" spans="1:33" ht="22.25" customHeight="1">
      <c r="A15" s="254">
        <v>4</v>
      </c>
      <c r="B15" s="256">
        <v>0.45833333333333331</v>
      </c>
      <c r="C15" s="257"/>
      <c r="D15" s="246" t="str">
        <f>AF9</f>
        <v>北杜UFC</v>
      </c>
      <c r="E15" s="247"/>
      <c r="F15" s="247"/>
      <c r="G15" s="247"/>
      <c r="H15" s="175"/>
      <c r="I15" s="216">
        <f t="shared" ref="I15" si="4">IF(L15:L16="","",(L15+L16))</f>
        <v>0</v>
      </c>
      <c r="J15" s="217"/>
      <c r="K15" s="236" t="s">
        <v>30</v>
      </c>
      <c r="L15" s="24">
        <v>0</v>
      </c>
      <c r="M15" s="24" t="s">
        <v>26</v>
      </c>
      <c r="N15" s="24">
        <v>3</v>
      </c>
      <c r="O15" s="236" t="s">
        <v>31</v>
      </c>
      <c r="P15" s="217">
        <f t="shared" ref="P15" si="5">IF(N15:N16="","",(N15+N16))</f>
        <v>6</v>
      </c>
      <c r="Q15" s="223"/>
      <c r="R15" s="238" t="str">
        <f>AF17</f>
        <v>ラーゴ河口湖</v>
      </c>
      <c r="S15" s="239"/>
      <c r="T15" s="239"/>
      <c r="U15" s="239"/>
      <c r="V15" s="135"/>
      <c r="W15" s="151" t="str">
        <f>AF15</f>
        <v>エスヴィエント</v>
      </c>
      <c r="X15" s="152"/>
      <c r="Y15" s="152"/>
      <c r="Z15" s="152"/>
      <c r="AA15" s="153"/>
      <c r="AB15" s="164" t="str">
        <f>AF13</f>
        <v>甲府東ジュニア</v>
      </c>
      <c r="AC15" s="164"/>
      <c r="AD15" s="164"/>
      <c r="AE15" s="240">
        <v>4</v>
      </c>
      <c r="AF15" s="267" t="str">
        <f>星取表!B38</f>
        <v>エスヴィエント</v>
      </c>
      <c r="AG15" s="267"/>
    </row>
    <row r="16" spans="1:33" ht="22.25" customHeight="1">
      <c r="A16" s="255"/>
      <c r="B16" s="258"/>
      <c r="C16" s="259"/>
      <c r="D16" s="248"/>
      <c r="E16" s="176"/>
      <c r="F16" s="176"/>
      <c r="G16" s="176"/>
      <c r="H16" s="177"/>
      <c r="I16" s="218"/>
      <c r="J16" s="146"/>
      <c r="K16" s="237"/>
      <c r="L16" s="23">
        <v>0</v>
      </c>
      <c r="M16" s="23" t="s">
        <v>26</v>
      </c>
      <c r="N16" s="23">
        <v>3</v>
      </c>
      <c r="O16" s="237"/>
      <c r="P16" s="146"/>
      <c r="Q16" s="224"/>
      <c r="R16" s="136"/>
      <c r="S16" s="179"/>
      <c r="T16" s="179"/>
      <c r="U16" s="179"/>
      <c r="V16" s="137"/>
      <c r="W16" s="154"/>
      <c r="X16" s="155"/>
      <c r="Y16" s="155"/>
      <c r="Z16" s="155"/>
      <c r="AA16" s="156"/>
      <c r="AB16" s="164"/>
      <c r="AC16" s="164"/>
      <c r="AD16" s="164"/>
      <c r="AE16" s="240"/>
      <c r="AF16" s="267"/>
      <c r="AG16" s="267"/>
    </row>
    <row r="17" spans="1:33" ht="22.25" customHeight="1">
      <c r="A17" s="254">
        <v>5</v>
      </c>
      <c r="B17" s="256">
        <v>0.4861111111111111</v>
      </c>
      <c r="C17" s="257"/>
      <c r="D17" s="246" t="str">
        <f>AF11</f>
        <v>玉穂SSS</v>
      </c>
      <c r="E17" s="247"/>
      <c r="F17" s="247"/>
      <c r="G17" s="247"/>
      <c r="H17" s="175"/>
      <c r="I17" s="216">
        <f t="shared" ref="I17" si="6">IF(L17:L18="","",(L17+L18))</f>
        <v>0</v>
      </c>
      <c r="J17" s="217"/>
      <c r="K17" s="236" t="s">
        <v>30</v>
      </c>
      <c r="L17" s="22">
        <v>0</v>
      </c>
      <c r="M17" s="22" t="s">
        <v>26</v>
      </c>
      <c r="N17" s="22">
        <v>1</v>
      </c>
      <c r="O17" s="236" t="s">
        <v>31</v>
      </c>
      <c r="P17" s="217">
        <f t="shared" ref="P17" si="7">IF(N17:N18="","",(N17+N18))</f>
        <v>1</v>
      </c>
      <c r="Q17" s="223"/>
      <c r="R17" s="238" t="str">
        <f>AF15</f>
        <v>エスヴィエント</v>
      </c>
      <c r="S17" s="239"/>
      <c r="T17" s="239"/>
      <c r="U17" s="239"/>
      <c r="V17" s="135"/>
      <c r="W17" s="151" t="str">
        <f>AF17</f>
        <v>ラーゴ河口湖</v>
      </c>
      <c r="X17" s="152"/>
      <c r="Y17" s="152"/>
      <c r="Z17" s="152"/>
      <c r="AA17" s="153"/>
      <c r="AB17" s="164" t="str">
        <f>AF9</f>
        <v>北杜UFC</v>
      </c>
      <c r="AC17" s="164"/>
      <c r="AD17" s="164"/>
      <c r="AE17" s="240">
        <v>5</v>
      </c>
      <c r="AF17" s="267" t="str">
        <f>星取表!B40</f>
        <v>ラーゴ河口湖</v>
      </c>
      <c r="AG17" s="267"/>
    </row>
    <row r="18" spans="1:33" ht="22.25" customHeight="1">
      <c r="A18" s="255"/>
      <c r="B18" s="258"/>
      <c r="C18" s="259"/>
      <c r="D18" s="248"/>
      <c r="E18" s="176"/>
      <c r="F18" s="176"/>
      <c r="G18" s="176"/>
      <c r="H18" s="177"/>
      <c r="I18" s="218"/>
      <c r="J18" s="146"/>
      <c r="K18" s="237"/>
      <c r="L18" s="23">
        <v>0</v>
      </c>
      <c r="M18" s="23" t="s">
        <v>26</v>
      </c>
      <c r="N18" s="23">
        <v>0</v>
      </c>
      <c r="O18" s="237"/>
      <c r="P18" s="146"/>
      <c r="Q18" s="224"/>
      <c r="R18" s="136"/>
      <c r="S18" s="179"/>
      <c r="T18" s="179"/>
      <c r="U18" s="179"/>
      <c r="V18" s="137"/>
      <c r="W18" s="154"/>
      <c r="X18" s="155"/>
      <c r="Y18" s="155"/>
      <c r="Z18" s="155"/>
      <c r="AA18" s="156"/>
      <c r="AB18" s="164"/>
      <c r="AC18" s="164"/>
      <c r="AD18" s="164"/>
      <c r="AE18" s="240"/>
      <c r="AF18" s="267"/>
      <c r="AG18" s="267"/>
    </row>
    <row r="19" spans="1:33" ht="22.25" customHeight="1">
      <c r="A19" s="261" t="s">
        <v>43</v>
      </c>
      <c r="B19" s="261"/>
      <c r="C19" s="261"/>
      <c r="D19" s="261" t="s">
        <v>170</v>
      </c>
      <c r="E19" s="261"/>
      <c r="F19" s="261"/>
      <c r="G19" s="261"/>
      <c r="H19" s="261"/>
      <c r="I19" s="261"/>
      <c r="J19" s="261"/>
      <c r="K19" s="261"/>
      <c r="L19" s="261"/>
      <c r="M19" s="26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8"/>
      <c r="AE19" s="8"/>
    </row>
    <row r="20" spans="1:33" ht="22.25" customHeight="1">
      <c r="A20" s="261"/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8"/>
      <c r="AE20" s="8"/>
    </row>
    <row r="21" spans="1:33" ht="22.25" customHeight="1">
      <c r="A21" s="262" t="s">
        <v>1</v>
      </c>
      <c r="B21" s="262"/>
      <c r="C21" s="262"/>
      <c r="D21" s="261" t="s">
        <v>4</v>
      </c>
      <c r="E21" s="261"/>
      <c r="F21" s="261"/>
      <c r="G21" s="261"/>
      <c r="H21" s="261"/>
      <c r="I21" s="261"/>
      <c r="J21" s="261"/>
      <c r="K21" s="261"/>
      <c r="L21" s="261"/>
      <c r="N21" s="265" t="str">
        <f>組合せ!G13</f>
        <v>9月9日（日）
小瀬補助
南面【午前】
（甲府東ジュニア）</v>
      </c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8"/>
      <c r="AE21" s="8"/>
    </row>
    <row r="22" spans="1:33" ht="22.25" customHeight="1">
      <c r="A22" s="263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78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8"/>
      <c r="AE22" s="8"/>
    </row>
    <row r="23" spans="1:33" ht="22.25" customHeight="1">
      <c r="A23" s="254">
        <v>6</v>
      </c>
      <c r="B23" s="256">
        <v>0.375</v>
      </c>
      <c r="C23" s="257"/>
      <c r="D23" s="227" t="str">
        <f>AF15</f>
        <v>エスヴィエント</v>
      </c>
      <c r="E23" s="227"/>
      <c r="F23" s="227"/>
      <c r="G23" s="227"/>
      <c r="H23" s="227"/>
      <c r="I23" s="216">
        <f t="shared" ref="I23" si="8">IF(L23:L24="","",(L23+L24))</f>
        <v>1</v>
      </c>
      <c r="J23" s="217"/>
      <c r="K23" s="219" t="s">
        <v>30</v>
      </c>
      <c r="L23" s="33">
        <v>0</v>
      </c>
      <c r="M23" s="22" t="s">
        <v>26</v>
      </c>
      <c r="N23" s="33">
        <v>0</v>
      </c>
      <c r="O23" s="221" t="s">
        <v>31</v>
      </c>
      <c r="P23" s="217">
        <f t="shared" ref="P23" si="9">IF(N23:N24="","",(N23+N24))</f>
        <v>0</v>
      </c>
      <c r="Q23" s="223"/>
      <c r="R23" s="226" t="str">
        <f>AF17</f>
        <v>ラーゴ河口湖</v>
      </c>
      <c r="S23" s="226"/>
      <c r="T23" s="226"/>
      <c r="U23" s="226"/>
      <c r="V23" s="226"/>
      <c r="W23" s="151" t="str">
        <f>AF11</f>
        <v>玉穂SSS</v>
      </c>
      <c r="X23" s="152"/>
      <c r="Y23" s="152"/>
      <c r="Z23" s="152"/>
      <c r="AA23" s="153"/>
      <c r="AB23" s="164" t="str">
        <f>AF13</f>
        <v>甲府東ジュニア</v>
      </c>
      <c r="AC23" s="164"/>
      <c r="AD23" s="164"/>
      <c r="AE23" s="21"/>
    </row>
    <row r="24" spans="1:33" ht="22.25" customHeight="1">
      <c r="A24" s="255"/>
      <c r="B24" s="258"/>
      <c r="C24" s="259"/>
      <c r="D24" s="215"/>
      <c r="E24" s="215"/>
      <c r="F24" s="215"/>
      <c r="G24" s="215"/>
      <c r="H24" s="215"/>
      <c r="I24" s="218"/>
      <c r="J24" s="146"/>
      <c r="K24" s="220"/>
      <c r="L24" s="34">
        <v>1</v>
      </c>
      <c r="M24" s="23" t="s">
        <v>26</v>
      </c>
      <c r="N24" s="34">
        <v>0</v>
      </c>
      <c r="O24" s="222"/>
      <c r="P24" s="146"/>
      <c r="Q24" s="224"/>
      <c r="R24" s="225"/>
      <c r="S24" s="225"/>
      <c r="T24" s="225"/>
      <c r="U24" s="225"/>
      <c r="V24" s="225"/>
      <c r="W24" s="154"/>
      <c r="X24" s="155"/>
      <c r="Y24" s="155"/>
      <c r="Z24" s="155"/>
      <c r="AA24" s="156"/>
      <c r="AB24" s="164"/>
      <c r="AC24" s="164"/>
      <c r="AD24" s="164"/>
      <c r="AE24" s="21"/>
    </row>
    <row r="25" spans="1:33" ht="22.25" customHeight="1">
      <c r="A25" s="254">
        <v>7</v>
      </c>
      <c r="B25" s="256">
        <v>0.40277777777777773</v>
      </c>
      <c r="C25" s="257"/>
      <c r="D25" s="215" t="str">
        <f>AF9</f>
        <v>北杜UFC</v>
      </c>
      <c r="E25" s="215"/>
      <c r="F25" s="215"/>
      <c r="G25" s="215"/>
      <c r="H25" s="215"/>
      <c r="I25" s="216">
        <f t="shared" ref="I25" si="10">IF(L25:L26="","",(L25+L26))</f>
        <v>4</v>
      </c>
      <c r="J25" s="217"/>
      <c r="K25" s="219" t="s">
        <v>30</v>
      </c>
      <c r="L25" s="33">
        <v>3</v>
      </c>
      <c r="M25" s="22" t="s">
        <v>26</v>
      </c>
      <c r="N25" s="33">
        <v>1</v>
      </c>
      <c r="O25" s="221" t="s">
        <v>31</v>
      </c>
      <c r="P25" s="217">
        <f t="shared" ref="P25" si="11">IF(N25:N26="","",(N25+N26))</f>
        <v>1</v>
      </c>
      <c r="Q25" s="223"/>
      <c r="R25" s="225" t="str">
        <f>AF13</f>
        <v>甲府東ジュニア</v>
      </c>
      <c r="S25" s="225"/>
      <c r="T25" s="225"/>
      <c r="U25" s="225"/>
      <c r="V25" s="225"/>
      <c r="W25" s="151" t="str">
        <f>AF15</f>
        <v>エスヴィエント</v>
      </c>
      <c r="X25" s="152"/>
      <c r="Y25" s="152"/>
      <c r="Z25" s="152"/>
      <c r="AA25" s="153"/>
      <c r="AB25" s="164" t="str">
        <f>AF17</f>
        <v>ラーゴ河口湖</v>
      </c>
      <c r="AC25" s="164"/>
      <c r="AD25" s="164"/>
      <c r="AE25" s="21"/>
    </row>
    <row r="26" spans="1:33" ht="22.25" customHeight="1">
      <c r="A26" s="255"/>
      <c r="B26" s="258"/>
      <c r="C26" s="259"/>
      <c r="D26" s="215"/>
      <c r="E26" s="215"/>
      <c r="F26" s="215"/>
      <c r="G26" s="215"/>
      <c r="H26" s="215"/>
      <c r="I26" s="218"/>
      <c r="J26" s="146"/>
      <c r="K26" s="220"/>
      <c r="L26" s="34">
        <v>1</v>
      </c>
      <c r="M26" s="23" t="s">
        <v>26</v>
      </c>
      <c r="N26" s="34">
        <v>0</v>
      </c>
      <c r="O26" s="222"/>
      <c r="P26" s="146"/>
      <c r="Q26" s="224"/>
      <c r="R26" s="225"/>
      <c r="S26" s="225"/>
      <c r="T26" s="225"/>
      <c r="U26" s="225"/>
      <c r="V26" s="225"/>
      <c r="W26" s="154"/>
      <c r="X26" s="155"/>
      <c r="Y26" s="155"/>
      <c r="Z26" s="155"/>
      <c r="AA26" s="156"/>
      <c r="AB26" s="164"/>
      <c r="AC26" s="164"/>
      <c r="AD26" s="164"/>
      <c r="AE26" s="21"/>
    </row>
    <row r="27" spans="1:33" ht="22.25" customHeight="1">
      <c r="A27" s="254">
        <v>8</v>
      </c>
      <c r="B27" s="256">
        <v>0.43055555555555558</v>
      </c>
      <c r="C27" s="257"/>
      <c r="D27" s="215" t="str">
        <f>AF11</f>
        <v>玉穂SSS</v>
      </c>
      <c r="E27" s="215"/>
      <c r="F27" s="215"/>
      <c r="G27" s="215"/>
      <c r="H27" s="215"/>
      <c r="I27" s="216">
        <f t="shared" ref="I27" si="12">IF(L27:L28="","",(L27+L28))</f>
        <v>0</v>
      </c>
      <c r="J27" s="217"/>
      <c r="K27" s="219" t="s">
        <v>30</v>
      </c>
      <c r="L27" s="33">
        <v>0</v>
      </c>
      <c r="M27" s="22" t="s">
        <v>26</v>
      </c>
      <c r="N27" s="33">
        <v>1</v>
      </c>
      <c r="O27" s="221" t="s">
        <v>31</v>
      </c>
      <c r="P27" s="217">
        <f t="shared" ref="P27" si="13">IF(N27:N28="","",(N27+N28))</f>
        <v>6</v>
      </c>
      <c r="Q27" s="223"/>
      <c r="R27" s="225" t="str">
        <f>AF17</f>
        <v>ラーゴ河口湖</v>
      </c>
      <c r="S27" s="225"/>
      <c r="T27" s="225"/>
      <c r="U27" s="225"/>
      <c r="V27" s="225"/>
      <c r="W27" s="151" t="str">
        <f>AF13</f>
        <v>甲府東ジュニア</v>
      </c>
      <c r="X27" s="152"/>
      <c r="Y27" s="152"/>
      <c r="Z27" s="152"/>
      <c r="AA27" s="153"/>
      <c r="AB27" s="164" t="str">
        <f>AF9</f>
        <v>北杜UFC</v>
      </c>
      <c r="AC27" s="164"/>
      <c r="AD27" s="164"/>
      <c r="AE27" s="21"/>
    </row>
    <row r="28" spans="1:33" ht="22.25" customHeight="1">
      <c r="A28" s="255"/>
      <c r="B28" s="258"/>
      <c r="C28" s="259"/>
      <c r="D28" s="215"/>
      <c r="E28" s="215"/>
      <c r="F28" s="215"/>
      <c r="G28" s="215"/>
      <c r="H28" s="215"/>
      <c r="I28" s="218"/>
      <c r="J28" s="146"/>
      <c r="K28" s="220"/>
      <c r="L28" s="34">
        <v>0</v>
      </c>
      <c r="M28" s="23" t="s">
        <v>26</v>
      </c>
      <c r="N28" s="34">
        <v>5</v>
      </c>
      <c r="O28" s="222"/>
      <c r="P28" s="146"/>
      <c r="Q28" s="224"/>
      <c r="R28" s="225"/>
      <c r="S28" s="225"/>
      <c r="T28" s="225"/>
      <c r="U28" s="225"/>
      <c r="V28" s="225"/>
      <c r="W28" s="154"/>
      <c r="X28" s="155"/>
      <c r="Y28" s="155"/>
      <c r="Z28" s="155"/>
      <c r="AA28" s="156"/>
      <c r="AB28" s="164"/>
      <c r="AC28" s="164"/>
      <c r="AD28" s="164"/>
      <c r="AE28" s="21"/>
    </row>
    <row r="29" spans="1:33" ht="22.25" customHeight="1">
      <c r="A29" s="254">
        <v>9</v>
      </c>
      <c r="B29" s="256">
        <v>0.45833333333333331</v>
      </c>
      <c r="C29" s="257"/>
      <c r="D29" s="215" t="str">
        <f>AF9</f>
        <v>北杜UFC</v>
      </c>
      <c r="E29" s="215"/>
      <c r="F29" s="215"/>
      <c r="G29" s="215"/>
      <c r="H29" s="215"/>
      <c r="I29" s="216">
        <f t="shared" ref="I29" si="14">IF(L29:L30="","",(L29+L30))</f>
        <v>0</v>
      </c>
      <c r="J29" s="217"/>
      <c r="K29" s="219" t="s">
        <v>30</v>
      </c>
      <c r="L29" s="33">
        <v>0</v>
      </c>
      <c r="M29" s="22" t="s">
        <v>26</v>
      </c>
      <c r="N29" s="33">
        <v>3</v>
      </c>
      <c r="O29" s="221" t="s">
        <v>31</v>
      </c>
      <c r="P29" s="217">
        <f t="shared" ref="P29" si="15">IF(N29:N30="","",(N29+N30))</f>
        <v>7</v>
      </c>
      <c r="Q29" s="223"/>
      <c r="R29" s="225" t="str">
        <f>AF15</f>
        <v>エスヴィエント</v>
      </c>
      <c r="S29" s="225"/>
      <c r="T29" s="225"/>
      <c r="U29" s="225"/>
      <c r="V29" s="225"/>
      <c r="W29" s="151" t="str">
        <f>AF17</f>
        <v>ラーゴ河口湖</v>
      </c>
      <c r="X29" s="152"/>
      <c r="Y29" s="152"/>
      <c r="Z29" s="152"/>
      <c r="AA29" s="153"/>
      <c r="AB29" s="164" t="str">
        <f>AF11</f>
        <v>玉穂SSS</v>
      </c>
      <c r="AC29" s="164"/>
      <c r="AD29" s="164"/>
      <c r="AE29" s="21"/>
    </row>
    <row r="30" spans="1:33" ht="22.25" customHeight="1">
      <c r="A30" s="255"/>
      <c r="B30" s="258"/>
      <c r="C30" s="259"/>
      <c r="D30" s="215"/>
      <c r="E30" s="215"/>
      <c r="F30" s="215"/>
      <c r="G30" s="215"/>
      <c r="H30" s="215"/>
      <c r="I30" s="218"/>
      <c r="J30" s="146"/>
      <c r="K30" s="220"/>
      <c r="L30" s="34">
        <v>0</v>
      </c>
      <c r="M30" s="23" t="s">
        <v>26</v>
      </c>
      <c r="N30" s="34">
        <v>4</v>
      </c>
      <c r="O30" s="222"/>
      <c r="P30" s="146"/>
      <c r="Q30" s="224"/>
      <c r="R30" s="225"/>
      <c r="S30" s="225"/>
      <c r="T30" s="225"/>
      <c r="U30" s="225"/>
      <c r="V30" s="225"/>
      <c r="W30" s="154"/>
      <c r="X30" s="155"/>
      <c r="Y30" s="155"/>
      <c r="Z30" s="155"/>
      <c r="AA30" s="156"/>
      <c r="AB30" s="164"/>
      <c r="AC30" s="164"/>
      <c r="AD30" s="164"/>
      <c r="AE30" s="21"/>
    </row>
    <row r="31" spans="1:33" ht="22.25" customHeight="1">
      <c r="A31" s="254">
        <v>10</v>
      </c>
      <c r="B31" s="256">
        <v>0.4861111111111111</v>
      </c>
      <c r="C31" s="257"/>
      <c r="D31" s="215" t="str">
        <f>AF11</f>
        <v>玉穂SSS</v>
      </c>
      <c r="E31" s="215"/>
      <c r="F31" s="215"/>
      <c r="G31" s="215"/>
      <c r="H31" s="215"/>
      <c r="I31" s="216">
        <f t="shared" ref="I31" si="16">IF(L31:L32="","",(L31+L32))</f>
        <v>2</v>
      </c>
      <c r="J31" s="217"/>
      <c r="K31" s="219" t="s">
        <v>30</v>
      </c>
      <c r="L31" s="33">
        <v>1</v>
      </c>
      <c r="M31" s="22" t="s">
        <v>26</v>
      </c>
      <c r="N31" s="33">
        <v>2</v>
      </c>
      <c r="O31" s="221" t="s">
        <v>31</v>
      </c>
      <c r="P31" s="217">
        <f t="shared" ref="P31" si="17">IF(N31:N32="","",(N31+N32))</f>
        <v>3</v>
      </c>
      <c r="Q31" s="223"/>
      <c r="R31" s="225" t="str">
        <f>AF13</f>
        <v>甲府東ジュニア</v>
      </c>
      <c r="S31" s="225"/>
      <c r="T31" s="225"/>
      <c r="U31" s="225"/>
      <c r="V31" s="225"/>
      <c r="W31" s="151" t="str">
        <f>AF9</f>
        <v>北杜UFC</v>
      </c>
      <c r="X31" s="152"/>
      <c r="Y31" s="152"/>
      <c r="Z31" s="152"/>
      <c r="AA31" s="153"/>
      <c r="AB31" s="164" t="str">
        <f>AF15</f>
        <v>エスヴィエント</v>
      </c>
      <c r="AC31" s="164"/>
      <c r="AD31" s="164"/>
      <c r="AE31" s="21"/>
    </row>
    <row r="32" spans="1:33" ht="22.25" customHeight="1">
      <c r="A32" s="255"/>
      <c r="B32" s="258"/>
      <c r="C32" s="259"/>
      <c r="D32" s="215"/>
      <c r="E32" s="215"/>
      <c r="F32" s="215"/>
      <c r="G32" s="215"/>
      <c r="H32" s="215"/>
      <c r="I32" s="218"/>
      <c r="J32" s="146"/>
      <c r="K32" s="220"/>
      <c r="L32" s="34">
        <v>1</v>
      </c>
      <c r="M32" s="23" t="s">
        <v>26</v>
      </c>
      <c r="N32" s="34">
        <v>1</v>
      </c>
      <c r="O32" s="222"/>
      <c r="P32" s="146"/>
      <c r="Q32" s="224"/>
      <c r="R32" s="225"/>
      <c r="S32" s="225"/>
      <c r="T32" s="225"/>
      <c r="U32" s="225"/>
      <c r="V32" s="225"/>
      <c r="W32" s="154"/>
      <c r="X32" s="155"/>
      <c r="Y32" s="155"/>
      <c r="Z32" s="155"/>
      <c r="AA32" s="156"/>
      <c r="AB32" s="164"/>
      <c r="AC32" s="164"/>
      <c r="AD32" s="164"/>
      <c r="AE32" s="21"/>
    </row>
    <row r="34" spans="2:29" ht="14.25">
      <c r="B34" s="90"/>
      <c r="C34" s="91"/>
      <c r="D34" s="35"/>
      <c r="E34" s="35"/>
      <c r="F34" s="35"/>
      <c r="G34" s="35"/>
      <c r="H34" s="35"/>
      <c r="I34" s="92"/>
      <c r="J34" s="92"/>
      <c r="K34" s="93"/>
      <c r="L34" s="79"/>
      <c r="M34" s="94"/>
      <c r="N34" s="79"/>
      <c r="O34" s="90"/>
      <c r="P34" s="38"/>
      <c r="Q34" s="95"/>
      <c r="R34" s="40"/>
      <c r="S34" s="40"/>
      <c r="T34" s="40"/>
      <c r="U34" s="40"/>
      <c r="V34" s="40"/>
      <c r="W34" s="21"/>
      <c r="X34" s="21"/>
      <c r="Y34" s="21"/>
      <c r="Z34" s="21"/>
      <c r="AA34" s="21"/>
      <c r="AB34" s="21"/>
      <c r="AC34" s="21"/>
    </row>
    <row r="35" spans="2:29" ht="14.25">
      <c r="B35" s="90"/>
      <c r="C35" s="97"/>
      <c r="D35" s="29"/>
      <c r="E35" s="29"/>
      <c r="F35" s="29"/>
      <c r="G35" s="29"/>
      <c r="H35" s="29"/>
      <c r="K35" s="97"/>
      <c r="M35" s="98"/>
      <c r="O35" s="97"/>
      <c r="P35" s="30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41"/>
      <c r="AC35" s="41"/>
    </row>
    <row r="36" spans="2:29" ht="13.5" customHeight="1">
      <c r="B36" s="90"/>
      <c r="C36" s="96"/>
      <c r="D36" s="28"/>
      <c r="E36" s="29"/>
      <c r="F36" s="29"/>
      <c r="G36" s="29"/>
      <c r="H36" s="29"/>
      <c r="I36" s="30"/>
      <c r="K36" s="97"/>
      <c r="M36" s="98"/>
      <c r="O36" s="97"/>
      <c r="P36" s="30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</row>
    <row r="37" spans="2:29" ht="14.25">
      <c r="B37" s="90"/>
      <c r="C37" s="99"/>
      <c r="D37" s="43"/>
      <c r="E37" s="41"/>
      <c r="F37" s="41"/>
      <c r="G37" s="41"/>
      <c r="H37" s="41"/>
      <c r="I37" s="44"/>
      <c r="J37" s="100"/>
      <c r="K37" s="101"/>
      <c r="M37" s="98"/>
      <c r="O37" s="97"/>
      <c r="P37" s="47"/>
      <c r="Q37" s="102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</row>
    <row r="38" spans="2:29" ht="14.25">
      <c r="B38" s="90"/>
      <c r="C38" s="103"/>
      <c r="D38" s="41"/>
      <c r="E38" s="41"/>
      <c r="F38" s="41"/>
      <c r="G38" s="41"/>
      <c r="H38" s="41"/>
      <c r="I38" s="100"/>
      <c r="J38" s="100"/>
      <c r="K38" s="101"/>
      <c r="M38" s="98"/>
      <c r="O38" s="97"/>
      <c r="P38" s="47"/>
      <c r="Q38" s="102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</row>
    <row r="39" spans="2:29" ht="14.25">
      <c r="B39" s="90"/>
      <c r="C39" s="99"/>
      <c r="D39" s="43"/>
      <c r="E39" s="41"/>
      <c r="F39" s="41"/>
      <c r="G39" s="41"/>
      <c r="H39" s="41"/>
      <c r="I39" s="44"/>
      <c r="J39" s="100"/>
      <c r="K39" s="101"/>
      <c r="M39" s="98"/>
      <c r="O39" s="97"/>
      <c r="P39" s="47"/>
      <c r="Q39" s="102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</row>
    <row r="40" spans="2:29" ht="14.25">
      <c r="B40" s="90"/>
      <c r="C40" s="103"/>
      <c r="D40" s="41"/>
      <c r="E40" s="41"/>
      <c r="F40" s="41"/>
      <c r="G40" s="41"/>
      <c r="H40" s="41"/>
      <c r="I40" s="100"/>
      <c r="J40" s="100"/>
      <c r="K40" s="101"/>
      <c r="M40" s="98"/>
      <c r="O40" s="97"/>
      <c r="P40" s="47"/>
      <c r="Q40" s="102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</row>
  </sheetData>
  <mergeCells count="135">
    <mergeCell ref="A1:AD2"/>
    <mergeCell ref="A3:C4"/>
    <mergeCell ref="D3:M4"/>
    <mergeCell ref="N3:AC4"/>
    <mergeCell ref="A5:C6"/>
    <mergeCell ref="D5:G6"/>
    <mergeCell ref="H5:L6"/>
    <mergeCell ref="N5:AC6"/>
    <mergeCell ref="A7:A8"/>
    <mergeCell ref="B7:C8"/>
    <mergeCell ref="D7:V8"/>
    <mergeCell ref="W7:AA8"/>
    <mergeCell ref="AB7:AD8"/>
    <mergeCell ref="A9:A10"/>
    <mergeCell ref="B9:C10"/>
    <mergeCell ref="D9:H10"/>
    <mergeCell ref="I9:J10"/>
    <mergeCell ref="K9:K10"/>
    <mergeCell ref="AF9:AF10"/>
    <mergeCell ref="AG9:AG10"/>
    <mergeCell ref="A11:A12"/>
    <mergeCell ref="B11:C12"/>
    <mergeCell ref="D11:H12"/>
    <mergeCell ref="I11:J12"/>
    <mergeCell ref="K11:K12"/>
    <mergeCell ref="O11:O12"/>
    <mergeCell ref="P11:Q12"/>
    <mergeCell ref="R11:V12"/>
    <mergeCell ref="O9:O10"/>
    <mergeCell ref="P9:Q10"/>
    <mergeCell ref="R9:V10"/>
    <mergeCell ref="W9:AA10"/>
    <mergeCell ref="AB9:AD10"/>
    <mergeCell ref="AE9:AE10"/>
    <mergeCell ref="W11:AA12"/>
    <mergeCell ref="AB11:AD12"/>
    <mergeCell ref="AE11:AE12"/>
    <mergeCell ref="O13:O14"/>
    <mergeCell ref="P13:Q14"/>
    <mergeCell ref="R13:V14"/>
    <mergeCell ref="AF11:AF12"/>
    <mergeCell ref="AG11:AG12"/>
    <mergeCell ref="A13:A14"/>
    <mergeCell ref="B13:C14"/>
    <mergeCell ref="D13:H14"/>
    <mergeCell ref="I13:J14"/>
    <mergeCell ref="K13:K14"/>
    <mergeCell ref="AF13:AF14"/>
    <mergeCell ref="AG13:AG14"/>
    <mergeCell ref="W13:AA14"/>
    <mergeCell ref="AB13:AD14"/>
    <mergeCell ref="AE13:AE14"/>
    <mergeCell ref="W15:AA16"/>
    <mergeCell ref="AB15:AD16"/>
    <mergeCell ref="AE15:AE16"/>
    <mergeCell ref="AF15:AF16"/>
    <mergeCell ref="AG15:AG16"/>
    <mergeCell ref="A17:A18"/>
    <mergeCell ref="B17:C18"/>
    <mergeCell ref="D17:H18"/>
    <mergeCell ref="I17:J18"/>
    <mergeCell ref="K17:K18"/>
    <mergeCell ref="AF17:AF18"/>
    <mergeCell ref="AG17:AG18"/>
    <mergeCell ref="AE17:AE18"/>
    <mergeCell ref="A15:A16"/>
    <mergeCell ref="B15:C16"/>
    <mergeCell ref="D15:H16"/>
    <mergeCell ref="I15:J16"/>
    <mergeCell ref="K15:K16"/>
    <mergeCell ref="O15:O16"/>
    <mergeCell ref="P15:Q16"/>
    <mergeCell ref="R15:V16"/>
    <mergeCell ref="A19:C20"/>
    <mergeCell ref="D19:M20"/>
    <mergeCell ref="N19:AC20"/>
    <mergeCell ref="A21:C22"/>
    <mergeCell ref="D21:G22"/>
    <mergeCell ref="H21:L22"/>
    <mergeCell ref="N21:AC22"/>
    <mergeCell ref="O17:O18"/>
    <mergeCell ref="P17:Q18"/>
    <mergeCell ref="R17:V18"/>
    <mergeCell ref="W17:AA18"/>
    <mergeCell ref="AB17:AD18"/>
    <mergeCell ref="AB23:AD24"/>
    <mergeCell ref="A25:A26"/>
    <mergeCell ref="B25:C26"/>
    <mergeCell ref="D25:H26"/>
    <mergeCell ref="I25:J26"/>
    <mergeCell ref="K25:K26"/>
    <mergeCell ref="O25:O26"/>
    <mergeCell ref="A23:A24"/>
    <mergeCell ref="B23:C24"/>
    <mergeCell ref="D23:H24"/>
    <mergeCell ref="I23:J24"/>
    <mergeCell ref="K23:K24"/>
    <mergeCell ref="O23:O24"/>
    <mergeCell ref="P25:Q26"/>
    <mergeCell ref="R25:V26"/>
    <mergeCell ref="W25:AA26"/>
    <mergeCell ref="AB25:AD26"/>
    <mergeCell ref="I27:J28"/>
    <mergeCell ref="K27:K28"/>
    <mergeCell ref="O27:O28"/>
    <mergeCell ref="P27:Q28"/>
    <mergeCell ref="R27:V28"/>
    <mergeCell ref="W27:AA28"/>
    <mergeCell ref="P23:Q24"/>
    <mergeCell ref="R23:V24"/>
    <mergeCell ref="W23:AA24"/>
    <mergeCell ref="AB27:AD28"/>
    <mergeCell ref="A29:A30"/>
    <mergeCell ref="B29:C30"/>
    <mergeCell ref="D29:H30"/>
    <mergeCell ref="I29:J30"/>
    <mergeCell ref="K29:K30"/>
    <mergeCell ref="O29:O30"/>
    <mergeCell ref="P31:Q32"/>
    <mergeCell ref="R31:V32"/>
    <mergeCell ref="W31:AA32"/>
    <mergeCell ref="AB31:AD32"/>
    <mergeCell ref="P29:Q30"/>
    <mergeCell ref="R29:V30"/>
    <mergeCell ref="W29:AA30"/>
    <mergeCell ref="AB29:AD30"/>
    <mergeCell ref="A31:A32"/>
    <mergeCell ref="B31:C32"/>
    <mergeCell ref="D31:H32"/>
    <mergeCell ref="I31:J32"/>
    <mergeCell ref="K31:K32"/>
    <mergeCell ref="O31:O32"/>
    <mergeCell ref="A27:A28"/>
    <mergeCell ref="B27:C28"/>
    <mergeCell ref="D27:H28"/>
  </mergeCells>
  <phoneticPr fontId="1"/>
  <pageMargins left="0.59055118110236227" right="0.59055118110236227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</sheetPr>
  <dimension ref="A1:AG40"/>
  <sheetViews>
    <sheetView view="pageLayout" topLeftCell="A13" zoomScale="78" zoomScaleNormal="75" zoomScaleSheetLayoutView="74" zoomScalePageLayoutView="78" workbookViewId="0">
      <selection activeCell="AF27" sqref="AF27"/>
    </sheetView>
  </sheetViews>
  <sheetFormatPr defaultColWidth="9" defaultRowHeight="12.75"/>
  <cols>
    <col min="1" max="1" width="3.1328125" style="80" customWidth="1"/>
    <col min="2" max="2" width="3" style="80" customWidth="1"/>
    <col min="3" max="3" width="6.46484375" style="80" customWidth="1"/>
    <col min="4" max="8" width="3.06640625" style="80" customWidth="1"/>
    <col min="9" max="17" width="2.46484375" style="80" customWidth="1"/>
    <col min="18" max="22" width="3.06640625" style="80" customWidth="1"/>
    <col min="23" max="28" width="2.46484375" style="80" customWidth="1"/>
    <col min="29" max="29" width="4.73046875" style="80" customWidth="1"/>
    <col min="30" max="30" width="4.265625" style="80" customWidth="1"/>
    <col min="31" max="31" width="9.59765625" style="80" customWidth="1"/>
    <col min="32" max="33" width="16.6640625" style="80" customWidth="1"/>
    <col min="34" max="16384" width="9" style="80"/>
  </cols>
  <sheetData>
    <row r="1" spans="1:33" ht="21.4" customHeight="1">
      <c r="A1" s="268" t="s">
        <v>36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8"/>
    </row>
    <row r="2" spans="1:33" ht="21.4" customHeight="1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8"/>
    </row>
    <row r="3" spans="1:33" ht="22.25" customHeight="1">
      <c r="A3" s="261" t="s">
        <v>41</v>
      </c>
      <c r="B3" s="261"/>
      <c r="C3" s="261"/>
      <c r="D3" s="261" t="s">
        <v>42</v>
      </c>
      <c r="E3" s="261"/>
      <c r="F3" s="261"/>
      <c r="G3" s="261"/>
      <c r="H3" s="261"/>
      <c r="I3" s="261"/>
      <c r="J3" s="261"/>
      <c r="K3" s="261"/>
      <c r="L3" s="261"/>
      <c r="M3" s="26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8"/>
      <c r="AE3" s="8"/>
    </row>
    <row r="4" spans="1:33" ht="22.25" customHeight="1">
      <c r="A4" s="261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8"/>
      <c r="AE4" s="8"/>
    </row>
    <row r="5" spans="1:33" ht="22.25" customHeight="1">
      <c r="A5" s="262" t="s">
        <v>1</v>
      </c>
      <c r="B5" s="262"/>
      <c r="C5" s="262"/>
      <c r="D5" s="261" t="s">
        <v>5</v>
      </c>
      <c r="E5" s="261"/>
      <c r="F5" s="261"/>
      <c r="G5" s="261"/>
      <c r="H5" s="261"/>
      <c r="I5" s="261"/>
      <c r="J5" s="261"/>
      <c r="K5" s="261"/>
      <c r="L5" s="261"/>
      <c r="N5" s="265" t="str">
        <f>組合せ!F18</f>
        <v>小瀬球技場
東面【午後】
（玉諸グリーン）</v>
      </c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8"/>
      <c r="AE5" s="8"/>
    </row>
    <row r="6" spans="1:33" ht="22.25" customHeight="1">
      <c r="A6" s="263"/>
      <c r="B6" s="263"/>
      <c r="C6" s="263"/>
      <c r="D6" s="264"/>
      <c r="E6" s="264"/>
      <c r="F6" s="264"/>
      <c r="G6" s="264"/>
      <c r="H6" s="264"/>
      <c r="I6" s="264"/>
      <c r="J6" s="264"/>
      <c r="K6" s="264"/>
      <c r="L6" s="264"/>
      <c r="M6" s="78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8"/>
      <c r="AE6" s="8"/>
    </row>
    <row r="7" spans="1:33" ht="22.25" customHeight="1">
      <c r="A7" s="183"/>
      <c r="B7" s="183" t="s">
        <v>37</v>
      </c>
      <c r="C7" s="183"/>
      <c r="D7" s="269" t="s">
        <v>38</v>
      </c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183" t="s">
        <v>39</v>
      </c>
      <c r="X7" s="183"/>
      <c r="Y7" s="183"/>
      <c r="Z7" s="183"/>
      <c r="AA7" s="183"/>
      <c r="AB7" s="183" t="s">
        <v>40</v>
      </c>
      <c r="AC7" s="183"/>
      <c r="AD7" s="183"/>
      <c r="AE7" s="8"/>
    </row>
    <row r="8" spans="1:33" ht="22.25" customHeight="1">
      <c r="A8" s="183"/>
      <c r="B8" s="183"/>
      <c r="C8" s="183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183"/>
      <c r="X8" s="183"/>
      <c r="Y8" s="183"/>
      <c r="Z8" s="183"/>
      <c r="AA8" s="183"/>
      <c r="AB8" s="183"/>
      <c r="AC8" s="183"/>
      <c r="AD8" s="183"/>
      <c r="AE8" s="8"/>
    </row>
    <row r="9" spans="1:33" ht="22.25" customHeight="1">
      <c r="A9" s="254">
        <v>1</v>
      </c>
      <c r="B9" s="256">
        <v>0.51388888888888895</v>
      </c>
      <c r="C9" s="257"/>
      <c r="D9" s="246" t="str">
        <f>AF13</f>
        <v>FCヴァリエ都留</v>
      </c>
      <c r="E9" s="247"/>
      <c r="F9" s="247"/>
      <c r="G9" s="247"/>
      <c r="H9" s="175"/>
      <c r="I9" s="216">
        <f>IF(L9:L10="","",(L9+L10))</f>
        <v>4</v>
      </c>
      <c r="J9" s="217"/>
      <c r="K9" s="236" t="s">
        <v>30</v>
      </c>
      <c r="L9" s="22">
        <v>3</v>
      </c>
      <c r="M9" s="22" t="s">
        <v>26</v>
      </c>
      <c r="N9" s="22">
        <v>0</v>
      </c>
      <c r="O9" s="236" t="s">
        <v>31</v>
      </c>
      <c r="P9" s="217">
        <f>IF(N9:N10="","",(N9+N10))</f>
        <v>0</v>
      </c>
      <c r="Q9" s="223"/>
      <c r="R9" s="238" t="str">
        <f>AF17</f>
        <v>VCひがしJr</v>
      </c>
      <c r="S9" s="239"/>
      <c r="T9" s="239"/>
      <c r="U9" s="239"/>
      <c r="V9" s="135"/>
      <c r="W9" s="151" t="str">
        <f>AF11</f>
        <v>玉諸グリーン</v>
      </c>
      <c r="X9" s="152"/>
      <c r="Y9" s="152"/>
      <c r="Z9" s="152"/>
      <c r="AA9" s="153"/>
      <c r="AB9" s="164" t="str">
        <f>AF15</f>
        <v>FC．SABIO</v>
      </c>
      <c r="AC9" s="164"/>
      <c r="AD9" s="164"/>
      <c r="AE9" s="240">
        <v>1</v>
      </c>
      <c r="AF9" s="267" t="str">
        <f>星取表!B45</f>
        <v>田富SSS</v>
      </c>
      <c r="AG9" s="267"/>
    </row>
    <row r="10" spans="1:33" ht="22.25" customHeight="1">
      <c r="A10" s="255"/>
      <c r="B10" s="258"/>
      <c r="C10" s="259"/>
      <c r="D10" s="248"/>
      <c r="E10" s="176"/>
      <c r="F10" s="176"/>
      <c r="G10" s="176"/>
      <c r="H10" s="177"/>
      <c r="I10" s="218"/>
      <c r="J10" s="146"/>
      <c r="K10" s="237"/>
      <c r="L10" s="23">
        <v>1</v>
      </c>
      <c r="M10" s="23" t="s">
        <v>26</v>
      </c>
      <c r="N10" s="23">
        <v>0</v>
      </c>
      <c r="O10" s="237"/>
      <c r="P10" s="146"/>
      <c r="Q10" s="224"/>
      <c r="R10" s="136"/>
      <c r="S10" s="179"/>
      <c r="T10" s="179"/>
      <c r="U10" s="179"/>
      <c r="V10" s="137"/>
      <c r="W10" s="154"/>
      <c r="X10" s="155"/>
      <c r="Y10" s="155"/>
      <c r="Z10" s="155"/>
      <c r="AA10" s="156"/>
      <c r="AB10" s="164"/>
      <c r="AC10" s="164"/>
      <c r="AD10" s="164"/>
      <c r="AE10" s="240"/>
      <c r="AF10" s="267"/>
      <c r="AG10" s="267"/>
    </row>
    <row r="11" spans="1:33" ht="22.25" customHeight="1">
      <c r="A11" s="254">
        <v>2</v>
      </c>
      <c r="B11" s="256">
        <v>0.54166666666666663</v>
      </c>
      <c r="C11" s="257"/>
      <c r="D11" s="246" t="str">
        <f>AF9</f>
        <v>田富SSS</v>
      </c>
      <c r="E11" s="247"/>
      <c r="F11" s="247"/>
      <c r="G11" s="247"/>
      <c r="H11" s="175"/>
      <c r="I11" s="216">
        <f t="shared" ref="I11" si="0">IF(L11:L12="","",(L11+L12))</f>
        <v>0</v>
      </c>
      <c r="J11" s="217"/>
      <c r="K11" s="236" t="s">
        <v>30</v>
      </c>
      <c r="L11" s="22">
        <v>0</v>
      </c>
      <c r="M11" s="22" t="s">
        <v>26</v>
      </c>
      <c r="N11" s="22">
        <v>3</v>
      </c>
      <c r="O11" s="236" t="s">
        <v>31</v>
      </c>
      <c r="P11" s="217">
        <f t="shared" ref="P11" si="1">IF(N11:N12="","",(N11+N12))</f>
        <v>3</v>
      </c>
      <c r="Q11" s="223"/>
      <c r="R11" s="238" t="str">
        <f>AF11</f>
        <v>玉諸グリーン</v>
      </c>
      <c r="S11" s="239"/>
      <c r="T11" s="239"/>
      <c r="U11" s="239"/>
      <c r="V11" s="135"/>
      <c r="W11" s="151" t="str">
        <f>AF13</f>
        <v>FCヴァリエ都留</v>
      </c>
      <c r="X11" s="152"/>
      <c r="Y11" s="152"/>
      <c r="Z11" s="152"/>
      <c r="AA11" s="153"/>
      <c r="AB11" s="164" t="str">
        <f>AF17</f>
        <v>VCひがしJr</v>
      </c>
      <c r="AC11" s="164"/>
      <c r="AD11" s="164"/>
      <c r="AE11" s="240">
        <v>2</v>
      </c>
      <c r="AF11" s="267" t="str">
        <f>星取表!B47</f>
        <v>玉諸グリーン</v>
      </c>
      <c r="AG11" s="267"/>
    </row>
    <row r="12" spans="1:33" ht="22.25" customHeight="1">
      <c r="A12" s="255"/>
      <c r="B12" s="258"/>
      <c r="C12" s="259"/>
      <c r="D12" s="248"/>
      <c r="E12" s="176"/>
      <c r="F12" s="176"/>
      <c r="G12" s="176"/>
      <c r="H12" s="177"/>
      <c r="I12" s="218"/>
      <c r="J12" s="146"/>
      <c r="K12" s="237"/>
      <c r="L12" s="23">
        <v>0</v>
      </c>
      <c r="M12" s="23" t="s">
        <v>26</v>
      </c>
      <c r="N12" s="23">
        <v>0</v>
      </c>
      <c r="O12" s="237"/>
      <c r="P12" s="146"/>
      <c r="Q12" s="224"/>
      <c r="R12" s="136"/>
      <c r="S12" s="179"/>
      <c r="T12" s="179"/>
      <c r="U12" s="179"/>
      <c r="V12" s="137"/>
      <c r="W12" s="154"/>
      <c r="X12" s="155"/>
      <c r="Y12" s="155"/>
      <c r="Z12" s="155"/>
      <c r="AA12" s="156"/>
      <c r="AB12" s="164"/>
      <c r="AC12" s="164"/>
      <c r="AD12" s="164"/>
      <c r="AE12" s="240"/>
      <c r="AF12" s="267"/>
      <c r="AG12" s="267"/>
    </row>
    <row r="13" spans="1:33" ht="22.25" customHeight="1">
      <c r="A13" s="254">
        <v>3</v>
      </c>
      <c r="B13" s="256">
        <v>0.56944444444444442</v>
      </c>
      <c r="C13" s="257"/>
      <c r="D13" s="246" t="str">
        <f>AF13</f>
        <v>FCヴァリエ都留</v>
      </c>
      <c r="E13" s="247"/>
      <c r="F13" s="247"/>
      <c r="G13" s="247"/>
      <c r="H13" s="175"/>
      <c r="I13" s="216">
        <f t="shared" ref="I13" si="2">IF(L13:L14="","",(L13+L14))</f>
        <v>8</v>
      </c>
      <c r="J13" s="217"/>
      <c r="K13" s="236" t="s">
        <v>30</v>
      </c>
      <c r="L13" s="22">
        <v>4</v>
      </c>
      <c r="M13" s="22" t="s">
        <v>26</v>
      </c>
      <c r="N13" s="22">
        <v>1</v>
      </c>
      <c r="O13" s="236" t="s">
        <v>31</v>
      </c>
      <c r="P13" s="217">
        <f t="shared" ref="P13" si="3">IF(N13:N14="","",(N13+N14))</f>
        <v>1</v>
      </c>
      <c r="Q13" s="223"/>
      <c r="R13" s="238" t="str">
        <f>AF15</f>
        <v>FC．SABIO</v>
      </c>
      <c r="S13" s="239"/>
      <c r="T13" s="239"/>
      <c r="U13" s="239"/>
      <c r="V13" s="135"/>
      <c r="W13" s="151" t="str">
        <f>AF9</f>
        <v>田富SSS</v>
      </c>
      <c r="X13" s="152"/>
      <c r="Y13" s="152"/>
      <c r="Z13" s="152"/>
      <c r="AA13" s="153"/>
      <c r="AB13" s="164" t="str">
        <f>AF11</f>
        <v>玉諸グリーン</v>
      </c>
      <c r="AC13" s="164"/>
      <c r="AD13" s="164"/>
      <c r="AE13" s="240">
        <v>3</v>
      </c>
      <c r="AF13" s="267" t="str">
        <f>星取表!B49</f>
        <v>FCヴァリエ都留</v>
      </c>
      <c r="AG13" s="267"/>
    </row>
    <row r="14" spans="1:33" ht="22.25" customHeight="1">
      <c r="A14" s="255"/>
      <c r="B14" s="258"/>
      <c r="C14" s="259"/>
      <c r="D14" s="248"/>
      <c r="E14" s="176"/>
      <c r="F14" s="176"/>
      <c r="G14" s="176"/>
      <c r="H14" s="177"/>
      <c r="I14" s="218"/>
      <c r="J14" s="146"/>
      <c r="K14" s="237"/>
      <c r="L14" s="23">
        <v>4</v>
      </c>
      <c r="M14" s="23" t="s">
        <v>26</v>
      </c>
      <c r="N14" s="23">
        <v>0</v>
      </c>
      <c r="O14" s="237"/>
      <c r="P14" s="146"/>
      <c r="Q14" s="224"/>
      <c r="R14" s="136"/>
      <c r="S14" s="179"/>
      <c r="T14" s="179"/>
      <c r="U14" s="179"/>
      <c r="V14" s="137"/>
      <c r="W14" s="154"/>
      <c r="X14" s="155"/>
      <c r="Y14" s="155"/>
      <c r="Z14" s="155"/>
      <c r="AA14" s="156"/>
      <c r="AB14" s="164"/>
      <c r="AC14" s="164"/>
      <c r="AD14" s="164"/>
      <c r="AE14" s="240"/>
      <c r="AF14" s="267"/>
      <c r="AG14" s="267"/>
    </row>
    <row r="15" spans="1:33" ht="22.25" customHeight="1">
      <c r="A15" s="254">
        <v>4</v>
      </c>
      <c r="B15" s="256">
        <v>0.59722222222222221</v>
      </c>
      <c r="C15" s="257"/>
      <c r="D15" s="246" t="str">
        <f>AF9</f>
        <v>田富SSS</v>
      </c>
      <c r="E15" s="247"/>
      <c r="F15" s="247"/>
      <c r="G15" s="247"/>
      <c r="H15" s="175"/>
      <c r="I15" s="216">
        <f t="shared" ref="I15" si="4">IF(L15:L16="","",(L15+L16))</f>
        <v>0</v>
      </c>
      <c r="J15" s="217"/>
      <c r="K15" s="236" t="s">
        <v>30</v>
      </c>
      <c r="L15" s="24">
        <v>0</v>
      </c>
      <c r="M15" s="24" t="s">
        <v>26</v>
      </c>
      <c r="N15" s="24">
        <v>1</v>
      </c>
      <c r="O15" s="236" t="s">
        <v>31</v>
      </c>
      <c r="P15" s="217">
        <f t="shared" ref="P15" si="5">IF(N15:N16="","",(N15+N16))</f>
        <v>1</v>
      </c>
      <c r="Q15" s="223"/>
      <c r="R15" s="238" t="str">
        <f>AF17</f>
        <v>VCひがしJr</v>
      </c>
      <c r="S15" s="239"/>
      <c r="T15" s="239"/>
      <c r="U15" s="239"/>
      <c r="V15" s="135"/>
      <c r="W15" s="151" t="str">
        <f>AF15</f>
        <v>FC．SABIO</v>
      </c>
      <c r="X15" s="152"/>
      <c r="Y15" s="152"/>
      <c r="Z15" s="152"/>
      <c r="AA15" s="153"/>
      <c r="AB15" s="164" t="str">
        <f>AF13</f>
        <v>FCヴァリエ都留</v>
      </c>
      <c r="AC15" s="164"/>
      <c r="AD15" s="164"/>
      <c r="AE15" s="240">
        <v>4</v>
      </c>
      <c r="AF15" s="267" t="str">
        <f>星取表!B51</f>
        <v>FC．SABIO</v>
      </c>
      <c r="AG15" s="267"/>
    </row>
    <row r="16" spans="1:33" ht="22.25" customHeight="1">
      <c r="A16" s="255"/>
      <c r="B16" s="258"/>
      <c r="C16" s="259"/>
      <c r="D16" s="248"/>
      <c r="E16" s="176"/>
      <c r="F16" s="176"/>
      <c r="G16" s="176"/>
      <c r="H16" s="177"/>
      <c r="I16" s="218"/>
      <c r="J16" s="146"/>
      <c r="K16" s="237"/>
      <c r="L16" s="23">
        <v>0</v>
      </c>
      <c r="M16" s="23" t="s">
        <v>26</v>
      </c>
      <c r="N16" s="23">
        <v>0</v>
      </c>
      <c r="O16" s="237"/>
      <c r="P16" s="146"/>
      <c r="Q16" s="224"/>
      <c r="R16" s="136"/>
      <c r="S16" s="179"/>
      <c r="T16" s="179"/>
      <c r="U16" s="179"/>
      <c r="V16" s="137"/>
      <c r="W16" s="154"/>
      <c r="X16" s="155"/>
      <c r="Y16" s="155"/>
      <c r="Z16" s="155"/>
      <c r="AA16" s="156"/>
      <c r="AB16" s="164"/>
      <c r="AC16" s="164"/>
      <c r="AD16" s="164"/>
      <c r="AE16" s="240"/>
      <c r="AF16" s="267"/>
      <c r="AG16" s="267"/>
    </row>
    <row r="17" spans="1:33" ht="22.25" customHeight="1">
      <c r="A17" s="254">
        <v>5</v>
      </c>
      <c r="B17" s="256">
        <v>0.625</v>
      </c>
      <c r="C17" s="257"/>
      <c r="D17" s="246" t="str">
        <f>AF11</f>
        <v>玉諸グリーン</v>
      </c>
      <c r="E17" s="247"/>
      <c r="F17" s="247"/>
      <c r="G17" s="247"/>
      <c r="H17" s="175"/>
      <c r="I17" s="216">
        <f t="shared" ref="I17" si="6">IF(L17:L18="","",(L17+L18))</f>
        <v>2</v>
      </c>
      <c r="J17" s="217"/>
      <c r="K17" s="236" t="s">
        <v>30</v>
      </c>
      <c r="L17" s="22">
        <v>0</v>
      </c>
      <c r="M17" s="22" t="s">
        <v>26</v>
      </c>
      <c r="N17" s="22">
        <v>0</v>
      </c>
      <c r="O17" s="236" t="s">
        <v>31</v>
      </c>
      <c r="P17" s="217">
        <f t="shared" ref="P17" si="7">IF(N17:N18="","",(N17+N18))</f>
        <v>0</v>
      </c>
      <c r="Q17" s="223"/>
      <c r="R17" s="238" t="str">
        <f>AF15</f>
        <v>FC．SABIO</v>
      </c>
      <c r="S17" s="239"/>
      <c r="T17" s="239"/>
      <c r="U17" s="239"/>
      <c r="V17" s="135"/>
      <c r="W17" s="151" t="str">
        <f>AF17</f>
        <v>VCひがしJr</v>
      </c>
      <c r="X17" s="152"/>
      <c r="Y17" s="152"/>
      <c r="Z17" s="152"/>
      <c r="AA17" s="153"/>
      <c r="AB17" s="164" t="str">
        <f>AF9</f>
        <v>田富SSS</v>
      </c>
      <c r="AC17" s="164"/>
      <c r="AD17" s="164"/>
      <c r="AE17" s="240">
        <v>5</v>
      </c>
      <c r="AF17" s="267" t="str">
        <f>星取表!B53</f>
        <v>VCひがしJr</v>
      </c>
      <c r="AG17" s="267"/>
    </row>
    <row r="18" spans="1:33" ht="22.25" customHeight="1">
      <c r="A18" s="255"/>
      <c r="B18" s="258"/>
      <c r="C18" s="259"/>
      <c r="D18" s="248"/>
      <c r="E18" s="176"/>
      <c r="F18" s="176"/>
      <c r="G18" s="176"/>
      <c r="H18" s="177"/>
      <c r="I18" s="218"/>
      <c r="J18" s="146"/>
      <c r="K18" s="237"/>
      <c r="L18" s="23">
        <v>2</v>
      </c>
      <c r="M18" s="23" t="s">
        <v>26</v>
      </c>
      <c r="N18" s="23">
        <v>0</v>
      </c>
      <c r="O18" s="237"/>
      <c r="P18" s="146"/>
      <c r="Q18" s="224"/>
      <c r="R18" s="136"/>
      <c r="S18" s="179"/>
      <c r="T18" s="179"/>
      <c r="U18" s="179"/>
      <c r="V18" s="137"/>
      <c r="W18" s="154"/>
      <c r="X18" s="155"/>
      <c r="Y18" s="155"/>
      <c r="Z18" s="155"/>
      <c r="AA18" s="156"/>
      <c r="AB18" s="164"/>
      <c r="AC18" s="164"/>
      <c r="AD18" s="164"/>
      <c r="AE18" s="240"/>
      <c r="AF18" s="267"/>
      <c r="AG18" s="267"/>
    </row>
    <row r="19" spans="1:33" ht="22.25" customHeight="1">
      <c r="A19" s="261" t="s">
        <v>43</v>
      </c>
      <c r="B19" s="261"/>
      <c r="C19" s="261"/>
      <c r="D19" s="261" t="s">
        <v>170</v>
      </c>
      <c r="E19" s="261"/>
      <c r="F19" s="261"/>
      <c r="G19" s="261"/>
      <c r="H19" s="261"/>
      <c r="I19" s="261"/>
      <c r="J19" s="261"/>
      <c r="K19" s="261"/>
      <c r="L19" s="261"/>
      <c r="M19" s="26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8"/>
      <c r="AE19" s="8"/>
    </row>
    <row r="20" spans="1:33" ht="22.25" customHeight="1">
      <c r="A20" s="261"/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8"/>
      <c r="AE20" s="8"/>
    </row>
    <row r="21" spans="1:33" ht="22.25" customHeight="1">
      <c r="A21" s="262" t="s">
        <v>1</v>
      </c>
      <c r="B21" s="262"/>
      <c r="C21" s="262"/>
      <c r="D21" s="261" t="s">
        <v>5</v>
      </c>
      <c r="E21" s="261"/>
      <c r="F21" s="261"/>
      <c r="G21" s="261"/>
      <c r="H21" s="261"/>
      <c r="I21" s="261"/>
      <c r="J21" s="261"/>
      <c r="K21" s="261"/>
      <c r="L21" s="261"/>
      <c r="N21" s="265" t="str">
        <f>組合せ!G18</f>
        <v>9月9日（日）
小瀬補助
北面【午後】
（玉諸SSS）</v>
      </c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8"/>
      <c r="AE21" s="8"/>
    </row>
    <row r="22" spans="1:33" ht="22.25" customHeight="1">
      <c r="A22" s="263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78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8"/>
      <c r="AE22" s="8"/>
    </row>
    <row r="23" spans="1:33" ht="22.25" customHeight="1">
      <c r="A23" s="254">
        <v>6</v>
      </c>
      <c r="B23" s="256">
        <v>0.51388888888888895</v>
      </c>
      <c r="C23" s="257"/>
      <c r="D23" s="227" t="str">
        <f>AF15</f>
        <v>FC．SABIO</v>
      </c>
      <c r="E23" s="227"/>
      <c r="F23" s="227"/>
      <c r="G23" s="227"/>
      <c r="H23" s="227"/>
      <c r="I23" s="216">
        <f t="shared" ref="I23" si="8">IF(L23:L24="","",(L23+L24))</f>
        <v>1</v>
      </c>
      <c r="J23" s="217"/>
      <c r="K23" s="219" t="s">
        <v>30</v>
      </c>
      <c r="L23" s="33">
        <v>0</v>
      </c>
      <c r="M23" s="22" t="s">
        <v>26</v>
      </c>
      <c r="N23" s="33">
        <v>2</v>
      </c>
      <c r="O23" s="221" t="s">
        <v>31</v>
      </c>
      <c r="P23" s="217">
        <f t="shared" ref="P23" si="9">IF(N23:N24="","",(N23+N24))</f>
        <v>5</v>
      </c>
      <c r="Q23" s="223"/>
      <c r="R23" s="226" t="str">
        <f>AF17</f>
        <v>VCひがしJr</v>
      </c>
      <c r="S23" s="226"/>
      <c r="T23" s="226"/>
      <c r="U23" s="226"/>
      <c r="V23" s="226"/>
      <c r="W23" s="151" t="str">
        <f>AF11</f>
        <v>玉諸グリーン</v>
      </c>
      <c r="X23" s="152"/>
      <c r="Y23" s="152"/>
      <c r="Z23" s="152"/>
      <c r="AA23" s="153"/>
      <c r="AB23" s="164" t="str">
        <f>AF13</f>
        <v>FCヴァリエ都留</v>
      </c>
      <c r="AC23" s="164"/>
      <c r="AD23" s="164"/>
      <c r="AE23" s="21"/>
    </row>
    <row r="24" spans="1:33" ht="22.25" customHeight="1">
      <c r="A24" s="255"/>
      <c r="B24" s="258"/>
      <c r="C24" s="259"/>
      <c r="D24" s="215"/>
      <c r="E24" s="215"/>
      <c r="F24" s="215"/>
      <c r="G24" s="215"/>
      <c r="H24" s="215"/>
      <c r="I24" s="218"/>
      <c r="J24" s="146"/>
      <c r="K24" s="220"/>
      <c r="L24" s="34">
        <v>1</v>
      </c>
      <c r="M24" s="23" t="s">
        <v>26</v>
      </c>
      <c r="N24" s="34">
        <v>3</v>
      </c>
      <c r="O24" s="222"/>
      <c r="P24" s="146"/>
      <c r="Q24" s="224"/>
      <c r="R24" s="225"/>
      <c r="S24" s="225"/>
      <c r="T24" s="225"/>
      <c r="U24" s="225"/>
      <c r="V24" s="225"/>
      <c r="W24" s="154"/>
      <c r="X24" s="155"/>
      <c r="Y24" s="155"/>
      <c r="Z24" s="155"/>
      <c r="AA24" s="156"/>
      <c r="AB24" s="164"/>
      <c r="AC24" s="164"/>
      <c r="AD24" s="164"/>
      <c r="AE24" s="21"/>
    </row>
    <row r="25" spans="1:33" ht="22.25" customHeight="1">
      <c r="A25" s="254">
        <v>7</v>
      </c>
      <c r="B25" s="256">
        <v>0.54166666666666663</v>
      </c>
      <c r="C25" s="257"/>
      <c r="D25" s="215" t="str">
        <f>AF9</f>
        <v>田富SSS</v>
      </c>
      <c r="E25" s="215"/>
      <c r="F25" s="215"/>
      <c r="G25" s="215"/>
      <c r="H25" s="215"/>
      <c r="I25" s="216">
        <f t="shared" ref="I25" si="10">IF(L25:L26="","",(L25+L26))</f>
        <v>1</v>
      </c>
      <c r="J25" s="217"/>
      <c r="K25" s="219" t="s">
        <v>30</v>
      </c>
      <c r="L25" s="33">
        <v>1</v>
      </c>
      <c r="M25" s="22" t="s">
        <v>26</v>
      </c>
      <c r="N25" s="33">
        <v>1</v>
      </c>
      <c r="O25" s="221" t="s">
        <v>31</v>
      </c>
      <c r="P25" s="217">
        <f t="shared" ref="P25" si="11">IF(N25:N26="","",(N25+N26))</f>
        <v>2</v>
      </c>
      <c r="Q25" s="223"/>
      <c r="R25" s="225" t="str">
        <f>AF13</f>
        <v>FCヴァリエ都留</v>
      </c>
      <c r="S25" s="225"/>
      <c r="T25" s="225"/>
      <c r="U25" s="225"/>
      <c r="V25" s="225"/>
      <c r="W25" s="151" t="str">
        <f>AF15</f>
        <v>FC．SABIO</v>
      </c>
      <c r="X25" s="152"/>
      <c r="Y25" s="152"/>
      <c r="Z25" s="152"/>
      <c r="AA25" s="153"/>
      <c r="AB25" s="164" t="str">
        <f>AF17</f>
        <v>VCひがしJr</v>
      </c>
      <c r="AC25" s="164"/>
      <c r="AD25" s="164"/>
      <c r="AE25" s="21"/>
    </row>
    <row r="26" spans="1:33" ht="22.25" customHeight="1">
      <c r="A26" s="255"/>
      <c r="B26" s="258"/>
      <c r="C26" s="259"/>
      <c r="D26" s="215"/>
      <c r="E26" s="215"/>
      <c r="F26" s="215"/>
      <c r="G26" s="215"/>
      <c r="H26" s="215"/>
      <c r="I26" s="218"/>
      <c r="J26" s="146"/>
      <c r="K26" s="220"/>
      <c r="L26" s="34">
        <v>0</v>
      </c>
      <c r="M26" s="23" t="s">
        <v>26</v>
      </c>
      <c r="N26" s="34">
        <v>1</v>
      </c>
      <c r="O26" s="222"/>
      <c r="P26" s="146"/>
      <c r="Q26" s="224"/>
      <c r="R26" s="225"/>
      <c r="S26" s="225"/>
      <c r="T26" s="225"/>
      <c r="U26" s="225"/>
      <c r="V26" s="225"/>
      <c r="W26" s="154"/>
      <c r="X26" s="155"/>
      <c r="Y26" s="155"/>
      <c r="Z26" s="155"/>
      <c r="AA26" s="156"/>
      <c r="AB26" s="164"/>
      <c r="AC26" s="164"/>
      <c r="AD26" s="164"/>
      <c r="AE26" s="21"/>
    </row>
    <row r="27" spans="1:33" ht="22.25" customHeight="1">
      <c r="A27" s="254">
        <v>8</v>
      </c>
      <c r="B27" s="256">
        <v>0.56944444444444442</v>
      </c>
      <c r="C27" s="257"/>
      <c r="D27" s="215" t="str">
        <f>AF11</f>
        <v>玉諸グリーン</v>
      </c>
      <c r="E27" s="215"/>
      <c r="F27" s="215"/>
      <c r="G27" s="215"/>
      <c r="H27" s="215"/>
      <c r="I27" s="216">
        <f t="shared" ref="I27" si="12">IF(L27:L28="","",(L27+L28))</f>
        <v>3</v>
      </c>
      <c r="J27" s="217"/>
      <c r="K27" s="219" t="s">
        <v>30</v>
      </c>
      <c r="L27" s="33">
        <v>3</v>
      </c>
      <c r="M27" s="22" t="s">
        <v>26</v>
      </c>
      <c r="N27" s="33">
        <v>0</v>
      </c>
      <c r="O27" s="221" t="s">
        <v>31</v>
      </c>
      <c r="P27" s="217">
        <f t="shared" ref="P27" si="13">IF(N27:N28="","",(N27+N28))</f>
        <v>0</v>
      </c>
      <c r="Q27" s="223"/>
      <c r="R27" s="225" t="str">
        <f>AF17</f>
        <v>VCひがしJr</v>
      </c>
      <c r="S27" s="225"/>
      <c r="T27" s="225"/>
      <c r="U27" s="225"/>
      <c r="V27" s="225"/>
      <c r="W27" s="151" t="str">
        <f>AF13</f>
        <v>FCヴァリエ都留</v>
      </c>
      <c r="X27" s="152"/>
      <c r="Y27" s="152"/>
      <c r="Z27" s="152"/>
      <c r="AA27" s="153"/>
      <c r="AB27" s="164" t="str">
        <f>AF9</f>
        <v>田富SSS</v>
      </c>
      <c r="AC27" s="164"/>
      <c r="AD27" s="164"/>
      <c r="AE27" s="21"/>
    </row>
    <row r="28" spans="1:33" ht="22.25" customHeight="1">
      <c r="A28" s="255"/>
      <c r="B28" s="258"/>
      <c r="C28" s="259"/>
      <c r="D28" s="215"/>
      <c r="E28" s="215"/>
      <c r="F28" s="215"/>
      <c r="G28" s="215"/>
      <c r="H28" s="215"/>
      <c r="I28" s="218"/>
      <c r="J28" s="146"/>
      <c r="K28" s="220"/>
      <c r="L28" s="34">
        <v>0</v>
      </c>
      <c r="M28" s="23" t="s">
        <v>26</v>
      </c>
      <c r="N28" s="34">
        <v>0</v>
      </c>
      <c r="O28" s="222"/>
      <c r="P28" s="146"/>
      <c r="Q28" s="224"/>
      <c r="R28" s="225"/>
      <c r="S28" s="225"/>
      <c r="T28" s="225"/>
      <c r="U28" s="225"/>
      <c r="V28" s="225"/>
      <c r="W28" s="154"/>
      <c r="X28" s="155"/>
      <c r="Y28" s="155"/>
      <c r="Z28" s="155"/>
      <c r="AA28" s="156"/>
      <c r="AB28" s="164"/>
      <c r="AC28" s="164"/>
      <c r="AD28" s="164"/>
      <c r="AE28" s="21"/>
    </row>
    <row r="29" spans="1:33" ht="22.25" customHeight="1">
      <c r="A29" s="254">
        <v>9</v>
      </c>
      <c r="B29" s="256">
        <v>0.59722222222222221</v>
      </c>
      <c r="C29" s="257"/>
      <c r="D29" s="215" t="str">
        <f>AF9</f>
        <v>田富SSS</v>
      </c>
      <c r="E29" s="215"/>
      <c r="F29" s="215"/>
      <c r="G29" s="215"/>
      <c r="H29" s="215"/>
      <c r="I29" s="216">
        <f t="shared" ref="I29" si="14">IF(L29:L30="","",(L29+L30))</f>
        <v>1</v>
      </c>
      <c r="J29" s="217"/>
      <c r="K29" s="219" t="s">
        <v>30</v>
      </c>
      <c r="L29" s="33">
        <v>1</v>
      </c>
      <c r="M29" s="22" t="s">
        <v>26</v>
      </c>
      <c r="N29" s="33">
        <v>1</v>
      </c>
      <c r="O29" s="221" t="s">
        <v>31</v>
      </c>
      <c r="P29" s="217">
        <f t="shared" ref="P29" si="15">IF(N29:N30="","",(N29+N30))</f>
        <v>2</v>
      </c>
      <c r="Q29" s="223"/>
      <c r="R29" s="225" t="str">
        <f>AF15</f>
        <v>FC．SABIO</v>
      </c>
      <c r="S29" s="225"/>
      <c r="T29" s="225"/>
      <c r="U29" s="225"/>
      <c r="V29" s="225"/>
      <c r="W29" s="151" t="str">
        <f>AF17</f>
        <v>VCひがしJr</v>
      </c>
      <c r="X29" s="152"/>
      <c r="Y29" s="152"/>
      <c r="Z29" s="152"/>
      <c r="AA29" s="153"/>
      <c r="AB29" s="164" t="str">
        <f>AF11</f>
        <v>玉諸グリーン</v>
      </c>
      <c r="AC29" s="164"/>
      <c r="AD29" s="164"/>
      <c r="AE29" s="21"/>
    </row>
    <row r="30" spans="1:33" ht="22.25" customHeight="1">
      <c r="A30" s="255"/>
      <c r="B30" s="258"/>
      <c r="C30" s="259"/>
      <c r="D30" s="215"/>
      <c r="E30" s="215"/>
      <c r="F30" s="215"/>
      <c r="G30" s="215"/>
      <c r="H30" s="215"/>
      <c r="I30" s="218"/>
      <c r="J30" s="146"/>
      <c r="K30" s="220"/>
      <c r="L30" s="34">
        <v>0</v>
      </c>
      <c r="M30" s="23" t="s">
        <v>26</v>
      </c>
      <c r="N30" s="34">
        <v>1</v>
      </c>
      <c r="O30" s="222"/>
      <c r="P30" s="146"/>
      <c r="Q30" s="224"/>
      <c r="R30" s="225"/>
      <c r="S30" s="225"/>
      <c r="T30" s="225"/>
      <c r="U30" s="225"/>
      <c r="V30" s="225"/>
      <c r="W30" s="154"/>
      <c r="X30" s="155"/>
      <c r="Y30" s="155"/>
      <c r="Z30" s="155"/>
      <c r="AA30" s="156"/>
      <c r="AB30" s="164"/>
      <c r="AC30" s="164"/>
      <c r="AD30" s="164"/>
      <c r="AE30" s="21"/>
    </row>
    <row r="31" spans="1:33" ht="22.25" customHeight="1">
      <c r="A31" s="254">
        <v>10</v>
      </c>
      <c r="B31" s="256">
        <v>0.625</v>
      </c>
      <c r="C31" s="257"/>
      <c r="D31" s="215" t="str">
        <f>AF11</f>
        <v>玉諸グリーン</v>
      </c>
      <c r="E31" s="215"/>
      <c r="F31" s="215"/>
      <c r="G31" s="215"/>
      <c r="H31" s="215"/>
      <c r="I31" s="216">
        <f t="shared" ref="I31" si="16">IF(L31:L32="","",(L31+L32))</f>
        <v>0</v>
      </c>
      <c r="J31" s="217"/>
      <c r="K31" s="219" t="s">
        <v>30</v>
      </c>
      <c r="L31" s="33">
        <v>0</v>
      </c>
      <c r="M31" s="22" t="s">
        <v>26</v>
      </c>
      <c r="N31" s="33">
        <v>1</v>
      </c>
      <c r="O31" s="221" t="s">
        <v>31</v>
      </c>
      <c r="P31" s="217">
        <f t="shared" ref="P31" si="17">IF(N31:N32="","",(N31+N32))</f>
        <v>3</v>
      </c>
      <c r="Q31" s="223"/>
      <c r="R31" s="225" t="str">
        <f>AF13</f>
        <v>FCヴァリエ都留</v>
      </c>
      <c r="S31" s="225"/>
      <c r="T31" s="225"/>
      <c r="U31" s="225"/>
      <c r="V31" s="225"/>
      <c r="W31" s="151" t="str">
        <f>AF9</f>
        <v>田富SSS</v>
      </c>
      <c r="X31" s="152"/>
      <c r="Y31" s="152"/>
      <c r="Z31" s="152"/>
      <c r="AA31" s="153"/>
      <c r="AB31" s="164" t="str">
        <f>AF15</f>
        <v>FC．SABIO</v>
      </c>
      <c r="AC31" s="164"/>
      <c r="AD31" s="164"/>
      <c r="AE31" s="21"/>
    </row>
    <row r="32" spans="1:33" ht="22.25" customHeight="1">
      <c r="A32" s="255"/>
      <c r="B32" s="258"/>
      <c r="C32" s="259"/>
      <c r="D32" s="215"/>
      <c r="E32" s="215"/>
      <c r="F32" s="215"/>
      <c r="G32" s="215"/>
      <c r="H32" s="215"/>
      <c r="I32" s="218"/>
      <c r="J32" s="146"/>
      <c r="K32" s="220"/>
      <c r="L32" s="34">
        <v>0</v>
      </c>
      <c r="M32" s="23" t="s">
        <v>26</v>
      </c>
      <c r="N32" s="34">
        <v>2</v>
      </c>
      <c r="O32" s="222"/>
      <c r="P32" s="146"/>
      <c r="Q32" s="224"/>
      <c r="R32" s="225"/>
      <c r="S32" s="225"/>
      <c r="T32" s="225"/>
      <c r="U32" s="225"/>
      <c r="V32" s="225"/>
      <c r="W32" s="154"/>
      <c r="X32" s="155"/>
      <c r="Y32" s="155"/>
      <c r="Z32" s="155"/>
      <c r="AA32" s="156"/>
      <c r="AB32" s="164"/>
      <c r="AC32" s="164"/>
      <c r="AD32" s="164"/>
      <c r="AE32" s="21"/>
    </row>
    <row r="34" spans="2:29" ht="14.25">
      <c r="B34" s="90"/>
      <c r="C34" s="91"/>
      <c r="D34" s="35"/>
      <c r="E34" s="35"/>
      <c r="F34" s="35"/>
      <c r="G34" s="35"/>
      <c r="H34" s="35"/>
      <c r="I34" s="92"/>
      <c r="J34" s="92"/>
      <c r="K34" s="93"/>
      <c r="L34" s="79"/>
      <c r="M34" s="94"/>
      <c r="N34" s="79"/>
      <c r="O34" s="90"/>
      <c r="P34" s="38"/>
      <c r="Q34" s="95"/>
      <c r="R34" s="40"/>
      <c r="S34" s="40"/>
      <c r="T34" s="40"/>
      <c r="U34" s="40"/>
      <c r="V34" s="40"/>
      <c r="W34" s="21"/>
      <c r="X34" s="21"/>
      <c r="Y34" s="21"/>
      <c r="Z34" s="21"/>
      <c r="AA34" s="21"/>
      <c r="AB34" s="21"/>
      <c r="AC34" s="21"/>
    </row>
    <row r="35" spans="2:29" ht="14.25">
      <c r="B35" s="90"/>
      <c r="C35" s="97"/>
      <c r="D35" s="29"/>
      <c r="E35" s="29"/>
      <c r="F35" s="29"/>
      <c r="G35" s="29"/>
      <c r="H35" s="29"/>
      <c r="K35" s="97"/>
      <c r="M35" s="98"/>
      <c r="O35" s="97"/>
      <c r="P35" s="30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41"/>
      <c r="AC35" s="41"/>
    </row>
    <row r="36" spans="2:29" ht="13.5" customHeight="1">
      <c r="B36" s="90"/>
      <c r="C36" s="96"/>
      <c r="D36" s="28"/>
      <c r="E36" s="29"/>
      <c r="F36" s="29"/>
      <c r="G36" s="29"/>
      <c r="H36" s="29"/>
      <c r="I36" s="30"/>
      <c r="K36" s="97"/>
      <c r="M36" s="98"/>
      <c r="O36" s="97"/>
      <c r="P36" s="30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</row>
    <row r="37" spans="2:29" ht="14.25">
      <c r="B37" s="90"/>
      <c r="C37" s="99"/>
      <c r="D37" s="43"/>
      <c r="E37" s="41"/>
      <c r="F37" s="41"/>
      <c r="G37" s="41"/>
      <c r="H37" s="41"/>
      <c r="I37" s="44"/>
      <c r="J37" s="100"/>
      <c r="K37" s="101"/>
      <c r="M37" s="98"/>
      <c r="O37" s="97"/>
      <c r="P37" s="47"/>
      <c r="Q37" s="102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</row>
    <row r="38" spans="2:29" ht="14.25">
      <c r="B38" s="90"/>
      <c r="C38" s="103"/>
      <c r="D38" s="41"/>
      <c r="E38" s="41"/>
      <c r="F38" s="41"/>
      <c r="G38" s="41"/>
      <c r="H38" s="41"/>
      <c r="I38" s="100"/>
      <c r="J38" s="100"/>
      <c r="K38" s="101"/>
      <c r="M38" s="98"/>
      <c r="O38" s="97"/>
      <c r="P38" s="47"/>
      <c r="Q38" s="102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</row>
    <row r="39" spans="2:29" ht="14.25">
      <c r="B39" s="90"/>
      <c r="C39" s="99"/>
      <c r="D39" s="43"/>
      <c r="E39" s="41"/>
      <c r="F39" s="41"/>
      <c r="G39" s="41"/>
      <c r="H39" s="41"/>
      <c r="I39" s="44"/>
      <c r="J39" s="100"/>
      <c r="K39" s="101"/>
      <c r="M39" s="98"/>
      <c r="O39" s="97"/>
      <c r="P39" s="47"/>
      <c r="Q39" s="102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</row>
    <row r="40" spans="2:29" ht="14.25">
      <c r="B40" s="90"/>
      <c r="C40" s="103"/>
      <c r="D40" s="41"/>
      <c r="E40" s="41"/>
      <c r="F40" s="41"/>
      <c r="G40" s="41"/>
      <c r="H40" s="41"/>
      <c r="I40" s="100"/>
      <c r="J40" s="100"/>
      <c r="K40" s="101"/>
      <c r="M40" s="98"/>
      <c r="O40" s="97"/>
      <c r="P40" s="47"/>
      <c r="Q40" s="102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</row>
  </sheetData>
  <mergeCells count="135">
    <mergeCell ref="A1:AD2"/>
    <mergeCell ref="A3:C4"/>
    <mergeCell ref="D3:M4"/>
    <mergeCell ref="N3:AC4"/>
    <mergeCell ref="A5:C6"/>
    <mergeCell ref="D5:G6"/>
    <mergeCell ref="H5:L6"/>
    <mergeCell ref="N5:AC6"/>
    <mergeCell ref="A7:A8"/>
    <mergeCell ref="B7:C8"/>
    <mergeCell ref="D7:V8"/>
    <mergeCell ref="W7:AA8"/>
    <mergeCell ref="AB7:AD8"/>
    <mergeCell ref="A9:A10"/>
    <mergeCell ref="B9:C10"/>
    <mergeCell ref="D9:H10"/>
    <mergeCell ref="I9:J10"/>
    <mergeCell ref="K9:K10"/>
    <mergeCell ref="AF9:AF10"/>
    <mergeCell ref="AG9:AG10"/>
    <mergeCell ref="A11:A12"/>
    <mergeCell ref="B11:C12"/>
    <mergeCell ref="D11:H12"/>
    <mergeCell ref="I11:J12"/>
    <mergeCell ref="K11:K12"/>
    <mergeCell ref="O11:O12"/>
    <mergeCell ref="P11:Q12"/>
    <mergeCell ref="R11:V12"/>
    <mergeCell ref="O9:O10"/>
    <mergeCell ref="P9:Q10"/>
    <mergeCell ref="R9:V10"/>
    <mergeCell ref="W9:AA10"/>
    <mergeCell ref="AB9:AD10"/>
    <mergeCell ref="AE9:AE10"/>
    <mergeCell ref="W11:AA12"/>
    <mergeCell ref="AB11:AD12"/>
    <mergeCell ref="AE11:AE12"/>
    <mergeCell ref="O13:O14"/>
    <mergeCell ref="P13:Q14"/>
    <mergeCell ref="R13:V14"/>
    <mergeCell ref="AF11:AF12"/>
    <mergeCell ref="AG11:AG12"/>
    <mergeCell ref="A13:A14"/>
    <mergeCell ref="B13:C14"/>
    <mergeCell ref="D13:H14"/>
    <mergeCell ref="I13:J14"/>
    <mergeCell ref="K13:K14"/>
    <mergeCell ref="AF13:AF14"/>
    <mergeCell ref="AG13:AG14"/>
    <mergeCell ref="W13:AA14"/>
    <mergeCell ref="AB13:AD14"/>
    <mergeCell ref="AE13:AE14"/>
    <mergeCell ref="W15:AA16"/>
    <mergeCell ref="AB15:AD16"/>
    <mergeCell ref="AE15:AE16"/>
    <mergeCell ref="AF15:AF16"/>
    <mergeCell ref="AG15:AG16"/>
    <mergeCell ref="A17:A18"/>
    <mergeCell ref="B17:C18"/>
    <mergeCell ref="D17:H18"/>
    <mergeCell ref="I17:J18"/>
    <mergeCell ref="K17:K18"/>
    <mergeCell ref="AF17:AF18"/>
    <mergeCell ref="AG17:AG18"/>
    <mergeCell ref="AE17:AE18"/>
    <mergeCell ref="A15:A16"/>
    <mergeCell ref="B15:C16"/>
    <mergeCell ref="D15:H16"/>
    <mergeCell ref="I15:J16"/>
    <mergeCell ref="K15:K16"/>
    <mergeCell ref="O15:O16"/>
    <mergeCell ref="P15:Q16"/>
    <mergeCell ref="R15:V16"/>
    <mergeCell ref="A19:C20"/>
    <mergeCell ref="D19:M20"/>
    <mergeCell ref="N19:AC20"/>
    <mergeCell ref="A21:C22"/>
    <mergeCell ref="D21:G22"/>
    <mergeCell ref="H21:L22"/>
    <mergeCell ref="N21:AC22"/>
    <mergeCell ref="O17:O18"/>
    <mergeCell ref="P17:Q18"/>
    <mergeCell ref="R17:V18"/>
    <mergeCell ref="W17:AA18"/>
    <mergeCell ref="AB17:AD18"/>
    <mergeCell ref="AB23:AD24"/>
    <mergeCell ref="A25:A26"/>
    <mergeCell ref="B25:C26"/>
    <mergeCell ref="D25:H26"/>
    <mergeCell ref="I25:J26"/>
    <mergeCell ref="K25:K26"/>
    <mergeCell ref="O25:O26"/>
    <mergeCell ref="A23:A24"/>
    <mergeCell ref="B23:C24"/>
    <mergeCell ref="D23:H24"/>
    <mergeCell ref="I23:J24"/>
    <mergeCell ref="K23:K24"/>
    <mergeCell ref="O23:O24"/>
    <mergeCell ref="P25:Q26"/>
    <mergeCell ref="R25:V26"/>
    <mergeCell ref="W25:AA26"/>
    <mergeCell ref="AB25:AD26"/>
    <mergeCell ref="I27:J28"/>
    <mergeCell ref="K27:K28"/>
    <mergeCell ref="O27:O28"/>
    <mergeCell ref="P27:Q28"/>
    <mergeCell ref="R27:V28"/>
    <mergeCell ref="W27:AA28"/>
    <mergeCell ref="P23:Q24"/>
    <mergeCell ref="R23:V24"/>
    <mergeCell ref="W23:AA24"/>
    <mergeCell ref="AB27:AD28"/>
    <mergeCell ref="A29:A30"/>
    <mergeCell ref="B29:C30"/>
    <mergeCell ref="D29:H30"/>
    <mergeCell ref="I29:J30"/>
    <mergeCell ref="K29:K30"/>
    <mergeCell ref="O29:O30"/>
    <mergeCell ref="P31:Q32"/>
    <mergeCell ref="R31:V32"/>
    <mergeCell ref="W31:AA32"/>
    <mergeCell ref="AB31:AD32"/>
    <mergeCell ref="P29:Q30"/>
    <mergeCell ref="R29:V30"/>
    <mergeCell ref="W29:AA30"/>
    <mergeCell ref="AB29:AD30"/>
    <mergeCell ref="A31:A32"/>
    <mergeCell ref="B31:C32"/>
    <mergeCell ref="D31:H32"/>
    <mergeCell ref="I31:J32"/>
    <mergeCell ref="K31:K32"/>
    <mergeCell ref="O31:O32"/>
    <mergeCell ref="A27:A28"/>
    <mergeCell ref="B27:C28"/>
    <mergeCell ref="D27:H28"/>
  </mergeCells>
  <phoneticPr fontId="1"/>
  <pageMargins left="0.59055118110236227" right="0.59055118110236227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</sheetPr>
  <dimension ref="A1:AG40"/>
  <sheetViews>
    <sheetView view="pageLayout" zoomScale="83" zoomScaleNormal="75" zoomScaleSheetLayoutView="74" zoomScalePageLayoutView="83" workbookViewId="0">
      <selection activeCell="AG4" sqref="AG4"/>
    </sheetView>
  </sheetViews>
  <sheetFormatPr defaultColWidth="9" defaultRowHeight="12.75"/>
  <cols>
    <col min="1" max="1" width="3.1328125" style="5" customWidth="1"/>
    <col min="2" max="2" width="3" style="5" customWidth="1"/>
    <col min="3" max="3" width="6.46484375" style="5" customWidth="1"/>
    <col min="4" max="8" width="3.06640625" style="5" customWidth="1"/>
    <col min="9" max="17" width="2.46484375" style="5" customWidth="1"/>
    <col min="18" max="22" width="3.06640625" style="5" customWidth="1"/>
    <col min="23" max="28" width="2.46484375" style="5" customWidth="1"/>
    <col min="29" max="29" width="4.73046875" style="5" customWidth="1"/>
    <col min="30" max="30" width="4.265625" style="5" customWidth="1"/>
    <col min="31" max="31" width="9.59765625" style="5" customWidth="1"/>
    <col min="32" max="33" width="16.6640625" style="5" customWidth="1"/>
    <col min="34" max="16384" width="9" style="5"/>
  </cols>
  <sheetData>
    <row r="1" spans="1:33" ht="21.4" customHeight="1">
      <c r="A1" s="268" t="s">
        <v>36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8"/>
    </row>
    <row r="2" spans="1:33" ht="21.4" customHeight="1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8"/>
    </row>
    <row r="3" spans="1:33" ht="22.25" customHeight="1">
      <c r="A3" s="261" t="s">
        <v>41</v>
      </c>
      <c r="B3" s="261"/>
      <c r="C3" s="261"/>
      <c r="D3" s="261" t="s">
        <v>42</v>
      </c>
      <c r="E3" s="261"/>
      <c r="F3" s="261"/>
      <c r="G3" s="261"/>
      <c r="H3" s="261"/>
      <c r="I3" s="261"/>
      <c r="J3" s="261"/>
      <c r="K3" s="261"/>
      <c r="L3" s="261"/>
      <c r="M3" s="26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8"/>
      <c r="AE3" s="8"/>
    </row>
    <row r="4" spans="1:33" ht="22.25" customHeight="1">
      <c r="A4" s="261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8"/>
      <c r="AE4" s="8"/>
    </row>
    <row r="5" spans="1:33" ht="22.25" customHeight="1">
      <c r="A5" s="262" t="s">
        <v>1</v>
      </c>
      <c r="B5" s="262"/>
      <c r="C5" s="262"/>
      <c r="D5" s="261" t="s">
        <v>6</v>
      </c>
      <c r="E5" s="261"/>
      <c r="F5" s="261"/>
      <c r="G5" s="261"/>
      <c r="H5" s="261"/>
      <c r="I5" s="261"/>
      <c r="J5" s="261"/>
      <c r="K5" s="261"/>
      <c r="L5" s="261"/>
      <c r="M5" s="80"/>
      <c r="N5" s="265" t="str">
        <f>組合せ!L3</f>
        <v>小瀬補助競技場
南面【午前】
（国母ジョカーレ）</v>
      </c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8"/>
      <c r="AE5" s="8"/>
    </row>
    <row r="6" spans="1:33" ht="22.25" customHeight="1">
      <c r="A6" s="263"/>
      <c r="B6" s="263"/>
      <c r="C6" s="263"/>
      <c r="D6" s="264"/>
      <c r="E6" s="264"/>
      <c r="F6" s="264"/>
      <c r="G6" s="264"/>
      <c r="H6" s="264"/>
      <c r="I6" s="264"/>
      <c r="J6" s="264"/>
      <c r="K6" s="264"/>
      <c r="L6" s="264"/>
      <c r="M6" s="78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8"/>
      <c r="AE6" s="8"/>
    </row>
    <row r="7" spans="1:33" ht="22.25" customHeight="1">
      <c r="A7" s="183"/>
      <c r="B7" s="183" t="s">
        <v>37</v>
      </c>
      <c r="C7" s="183"/>
      <c r="D7" s="269" t="s">
        <v>38</v>
      </c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183" t="s">
        <v>39</v>
      </c>
      <c r="X7" s="183"/>
      <c r="Y7" s="183"/>
      <c r="Z7" s="183"/>
      <c r="AA7" s="183"/>
      <c r="AB7" s="183" t="s">
        <v>40</v>
      </c>
      <c r="AC7" s="183"/>
      <c r="AD7" s="183"/>
      <c r="AE7" s="8"/>
    </row>
    <row r="8" spans="1:33" ht="22.25" customHeight="1">
      <c r="A8" s="183"/>
      <c r="B8" s="183"/>
      <c r="C8" s="183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183"/>
      <c r="X8" s="183"/>
      <c r="Y8" s="183"/>
      <c r="Z8" s="183"/>
      <c r="AA8" s="183"/>
      <c r="AB8" s="183"/>
      <c r="AC8" s="183"/>
      <c r="AD8" s="183"/>
      <c r="AE8" s="8"/>
    </row>
    <row r="9" spans="1:33" ht="22.25" customHeight="1">
      <c r="A9" s="254">
        <v>1</v>
      </c>
      <c r="B9" s="256">
        <v>0.375</v>
      </c>
      <c r="C9" s="257"/>
      <c r="D9" s="246" t="str">
        <f>AF13</f>
        <v>JAAシエロ</v>
      </c>
      <c r="E9" s="247"/>
      <c r="F9" s="247"/>
      <c r="G9" s="247"/>
      <c r="H9" s="175"/>
      <c r="I9" s="216">
        <f>IF(L9:L10="","",(L9+L10))</f>
        <v>4</v>
      </c>
      <c r="J9" s="217"/>
      <c r="K9" s="236" t="s">
        <v>30</v>
      </c>
      <c r="L9" s="22">
        <v>0</v>
      </c>
      <c r="M9" s="22" t="s">
        <v>26</v>
      </c>
      <c r="N9" s="22">
        <v>2</v>
      </c>
      <c r="O9" s="236" t="s">
        <v>31</v>
      </c>
      <c r="P9" s="217">
        <f>IF(N9:N10="","",(N9+N10))</f>
        <v>4</v>
      </c>
      <c r="Q9" s="223"/>
      <c r="R9" s="238" t="str">
        <f>AF17</f>
        <v>国母SS</v>
      </c>
      <c r="S9" s="239"/>
      <c r="T9" s="239"/>
      <c r="U9" s="239"/>
      <c r="V9" s="135"/>
      <c r="W9" s="151" t="str">
        <f>AF11</f>
        <v>FCレックス</v>
      </c>
      <c r="X9" s="152"/>
      <c r="Y9" s="152"/>
      <c r="Z9" s="152"/>
      <c r="AA9" s="153"/>
      <c r="AB9" s="164" t="str">
        <f>AF15</f>
        <v>FCジョカーレ</v>
      </c>
      <c r="AC9" s="164"/>
      <c r="AD9" s="164"/>
      <c r="AE9" s="240">
        <v>1</v>
      </c>
      <c r="AF9" s="241" t="str">
        <f>組合せ!I3</f>
        <v>浅川ジュニア</v>
      </c>
      <c r="AG9" s="241"/>
    </row>
    <row r="10" spans="1:33" ht="22.25" customHeight="1">
      <c r="A10" s="255"/>
      <c r="B10" s="258"/>
      <c r="C10" s="259"/>
      <c r="D10" s="248"/>
      <c r="E10" s="176"/>
      <c r="F10" s="176"/>
      <c r="G10" s="176"/>
      <c r="H10" s="177"/>
      <c r="I10" s="218"/>
      <c r="J10" s="146"/>
      <c r="K10" s="237"/>
      <c r="L10" s="23">
        <v>4</v>
      </c>
      <c r="M10" s="23" t="s">
        <v>26</v>
      </c>
      <c r="N10" s="23">
        <v>2</v>
      </c>
      <c r="O10" s="237"/>
      <c r="P10" s="146"/>
      <c r="Q10" s="224"/>
      <c r="R10" s="136"/>
      <c r="S10" s="179"/>
      <c r="T10" s="179"/>
      <c r="U10" s="179"/>
      <c r="V10" s="137"/>
      <c r="W10" s="154"/>
      <c r="X10" s="155"/>
      <c r="Y10" s="155"/>
      <c r="Z10" s="155"/>
      <c r="AA10" s="156"/>
      <c r="AB10" s="164"/>
      <c r="AC10" s="164"/>
      <c r="AD10" s="164"/>
      <c r="AE10" s="240"/>
      <c r="AF10" s="241"/>
      <c r="AG10" s="241"/>
    </row>
    <row r="11" spans="1:33" ht="22.25" customHeight="1">
      <c r="A11" s="254">
        <v>2</v>
      </c>
      <c r="B11" s="256">
        <v>0.40277777777777773</v>
      </c>
      <c r="C11" s="257"/>
      <c r="D11" s="246" t="str">
        <f>AF9</f>
        <v>浅川ジュニア</v>
      </c>
      <c r="E11" s="247"/>
      <c r="F11" s="247"/>
      <c r="G11" s="247"/>
      <c r="H11" s="175"/>
      <c r="I11" s="216">
        <f t="shared" ref="I11" si="0">IF(L11:L12="","",(L11+L12))</f>
        <v>4</v>
      </c>
      <c r="J11" s="217"/>
      <c r="K11" s="236" t="s">
        <v>30</v>
      </c>
      <c r="L11" s="22">
        <v>3</v>
      </c>
      <c r="M11" s="22" t="s">
        <v>26</v>
      </c>
      <c r="N11" s="22">
        <v>0</v>
      </c>
      <c r="O11" s="236" t="s">
        <v>31</v>
      </c>
      <c r="P11" s="217">
        <f t="shared" ref="P11" si="1">IF(N11:N12="","",(N11+N12))</f>
        <v>0</v>
      </c>
      <c r="Q11" s="223"/>
      <c r="R11" s="238" t="str">
        <f>AF11</f>
        <v>FCレックス</v>
      </c>
      <c r="S11" s="239"/>
      <c r="T11" s="239"/>
      <c r="U11" s="239"/>
      <c r="V11" s="135"/>
      <c r="W11" s="151" t="str">
        <f>AF13</f>
        <v>JAAシエロ</v>
      </c>
      <c r="X11" s="152"/>
      <c r="Y11" s="152"/>
      <c r="Z11" s="152"/>
      <c r="AA11" s="153"/>
      <c r="AB11" s="164" t="str">
        <f>AF17</f>
        <v>国母SS</v>
      </c>
      <c r="AC11" s="164"/>
      <c r="AD11" s="164"/>
      <c r="AE11" s="240">
        <v>2</v>
      </c>
      <c r="AF11" s="241" t="str">
        <f>組合せ!I4</f>
        <v>FCレックス</v>
      </c>
      <c r="AG11" s="241"/>
    </row>
    <row r="12" spans="1:33" ht="22.25" customHeight="1">
      <c r="A12" s="255"/>
      <c r="B12" s="258"/>
      <c r="C12" s="259"/>
      <c r="D12" s="248"/>
      <c r="E12" s="176"/>
      <c r="F12" s="176"/>
      <c r="G12" s="176"/>
      <c r="H12" s="177"/>
      <c r="I12" s="218"/>
      <c r="J12" s="146"/>
      <c r="K12" s="237"/>
      <c r="L12" s="23">
        <v>1</v>
      </c>
      <c r="M12" s="23" t="s">
        <v>26</v>
      </c>
      <c r="N12" s="23">
        <v>0</v>
      </c>
      <c r="O12" s="237"/>
      <c r="P12" s="146"/>
      <c r="Q12" s="224"/>
      <c r="R12" s="136"/>
      <c r="S12" s="179"/>
      <c r="T12" s="179"/>
      <c r="U12" s="179"/>
      <c r="V12" s="137"/>
      <c r="W12" s="154"/>
      <c r="X12" s="155"/>
      <c r="Y12" s="155"/>
      <c r="Z12" s="155"/>
      <c r="AA12" s="156"/>
      <c r="AB12" s="164"/>
      <c r="AC12" s="164"/>
      <c r="AD12" s="164"/>
      <c r="AE12" s="240"/>
      <c r="AF12" s="241"/>
      <c r="AG12" s="241"/>
    </row>
    <row r="13" spans="1:33" ht="22.25" customHeight="1">
      <c r="A13" s="254">
        <v>3</v>
      </c>
      <c r="B13" s="256">
        <v>0.43055555555555558</v>
      </c>
      <c r="C13" s="257"/>
      <c r="D13" s="246" t="str">
        <f>AF13</f>
        <v>JAAシエロ</v>
      </c>
      <c r="E13" s="247"/>
      <c r="F13" s="247"/>
      <c r="G13" s="247"/>
      <c r="H13" s="175"/>
      <c r="I13" s="216">
        <f t="shared" ref="I13" si="2">IF(L13:L14="","",(L13+L14))</f>
        <v>2</v>
      </c>
      <c r="J13" s="217"/>
      <c r="K13" s="236" t="s">
        <v>30</v>
      </c>
      <c r="L13" s="22">
        <v>1</v>
      </c>
      <c r="M13" s="22" t="s">
        <v>26</v>
      </c>
      <c r="N13" s="22">
        <v>1</v>
      </c>
      <c r="O13" s="236" t="s">
        <v>31</v>
      </c>
      <c r="P13" s="217">
        <f t="shared" ref="P13" si="3">IF(N13:N14="","",(N13+N14))</f>
        <v>4</v>
      </c>
      <c r="Q13" s="223"/>
      <c r="R13" s="238" t="str">
        <f>AF15</f>
        <v>FCジョカーレ</v>
      </c>
      <c r="S13" s="239"/>
      <c r="T13" s="239"/>
      <c r="U13" s="239"/>
      <c r="V13" s="135"/>
      <c r="W13" s="151" t="str">
        <f>AF9</f>
        <v>浅川ジュニア</v>
      </c>
      <c r="X13" s="152"/>
      <c r="Y13" s="152"/>
      <c r="Z13" s="152"/>
      <c r="AA13" s="153"/>
      <c r="AB13" s="164" t="str">
        <f>AF11</f>
        <v>FCレックス</v>
      </c>
      <c r="AC13" s="164"/>
      <c r="AD13" s="164"/>
      <c r="AE13" s="240">
        <v>3</v>
      </c>
      <c r="AF13" s="241" t="str">
        <f>組合せ!I5</f>
        <v>JAAシエロ</v>
      </c>
      <c r="AG13" s="241"/>
    </row>
    <row r="14" spans="1:33" ht="22.25" customHeight="1">
      <c r="A14" s="255"/>
      <c r="B14" s="258"/>
      <c r="C14" s="259"/>
      <c r="D14" s="248"/>
      <c r="E14" s="176"/>
      <c r="F14" s="176"/>
      <c r="G14" s="176"/>
      <c r="H14" s="177"/>
      <c r="I14" s="218"/>
      <c r="J14" s="146"/>
      <c r="K14" s="237"/>
      <c r="L14" s="23">
        <v>1</v>
      </c>
      <c r="M14" s="23" t="s">
        <v>26</v>
      </c>
      <c r="N14" s="23">
        <v>3</v>
      </c>
      <c r="O14" s="237"/>
      <c r="P14" s="146"/>
      <c r="Q14" s="224"/>
      <c r="R14" s="136"/>
      <c r="S14" s="179"/>
      <c r="T14" s="179"/>
      <c r="U14" s="179"/>
      <c r="V14" s="137"/>
      <c r="W14" s="154"/>
      <c r="X14" s="155"/>
      <c r="Y14" s="155"/>
      <c r="Z14" s="155"/>
      <c r="AA14" s="156"/>
      <c r="AB14" s="164"/>
      <c r="AC14" s="164"/>
      <c r="AD14" s="164"/>
      <c r="AE14" s="240"/>
      <c r="AF14" s="241"/>
      <c r="AG14" s="241"/>
    </row>
    <row r="15" spans="1:33" ht="22.25" customHeight="1">
      <c r="A15" s="254">
        <v>4</v>
      </c>
      <c r="B15" s="256">
        <v>0.45833333333333331</v>
      </c>
      <c r="C15" s="257"/>
      <c r="D15" s="246" t="str">
        <f>AF9</f>
        <v>浅川ジュニア</v>
      </c>
      <c r="E15" s="247"/>
      <c r="F15" s="247"/>
      <c r="G15" s="247"/>
      <c r="H15" s="175"/>
      <c r="I15" s="216">
        <f t="shared" ref="I15" si="4">IF(L15:L16="","",(L15+L16))</f>
        <v>8</v>
      </c>
      <c r="J15" s="217"/>
      <c r="K15" s="236" t="s">
        <v>30</v>
      </c>
      <c r="L15" s="24">
        <v>3</v>
      </c>
      <c r="M15" s="24" t="s">
        <v>26</v>
      </c>
      <c r="N15" s="24">
        <v>0</v>
      </c>
      <c r="O15" s="236" t="s">
        <v>31</v>
      </c>
      <c r="P15" s="217">
        <f t="shared" ref="P15" si="5">IF(N15:N16="","",(N15+N16))</f>
        <v>2</v>
      </c>
      <c r="Q15" s="223"/>
      <c r="R15" s="238" t="str">
        <f>AF17</f>
        <v>国母SS</v>
      </c>
      <c r="S15" s="239"/>
      <c r="T15" s="239"/>
      <c r="U15" s="239"/>
      <c r="V15" s="135"/>
      <c r="W15" s="151" t="str">
        <f>AF15</f>
        <v>FCジョカーレ</v>
      </c>
      <c r="X15" s="152"/>
      <c r="Y15" s="152"/>
      <c r="Z15" s="152"/>
      <c r="AA15" s="153"/>
      <c r="AB15" s="164" t="str">
        <f>AF13</f>
        <v>JAAシエロ</v>
      </c>
      <c r="AC15" s="164"/>
      <c r="AD15" s="164"/>
      <c r="AE15" s="240">
        <v>4</v>
      </c>
      <c r="AF15" s="241" t="str">
        <f>組合せ!I6</f>
        <v>FCジョカーレ</v>
      </c>
      <c r="AG15" s="241"/>
    </row>
    <row r="16" spans="1:33" ht="22.25" customHeight="1">
      <c r="A16" s="255"/>
      <c r="B16" s="258"/>
      <c r="C16" s="259"/>
      <c r="D16" s="248"/>
      <c r="E16" s="176"/>
      <c r="F16" s="176"/>
      <c r="G16" s="176"/>
      <c r="H16" s="177"/>
      <c r="I16" s="218"/>
      <c r="J16" s="146"/>
      <c r="K16" s="237"/>
      <c r="L16" s="23">
        <v>5</v>
      </c>
      <c r="M16" s="23" t="s">
        <v>26</v>
      </c>
      <c r="N16" s="23">
        <v>2</v>
      </c>
      <c r="O16" s="237"/>
      <c r="P16" s="146"/>
      <c r="Q16" s="224"/>
      <c r="R16" s="136"/>
      <c r="S16" s="179"/>
      <c r="T16" s="179"/>
      <c r="U16" s="179"/>
      <c r="V16" s="137"/>
      <c r="W16" s="154"/>
      <c r="X16" s="155"/>
      <c r="Y16" s="155"/>
      <c r="Z16" s="155"/>
      <c r="AA16" s="156"/>
      <c r="AB16" s="164"/>
      <c r="AC16" s="164"/>
      <c r="AD16" s="164"/>
      <c r="AE16" s="240"/>
      <c r="AF16" s="241"/>
      <c r="AG16" s="241"/>
    </row>
    <row r="17" spans="1:33" ht="22.25" customHeight="1">
      <c r="A17" s="254">
        <v>5</v>
      </c>
      <c r="B17" s="256">
        <v>0.4861111111111111</v>
      </c>
      <c r="C17" s="257"/>
      <c r="D17" s="246" t="str">
        <f>AF11</f>
        <v>FCレックス</v>
      </c>
      <c r="E17" s="247"/>
      <c r="F17" s="247"/>
      <c r="G17" s="247"/>
      <c r="H17" s="175"/>
      <c r="I17" s="216">
        <f t="shared" ref="I17" si="6">IF(L17:L18="","",(L17+L18))</f>
        <v>1</v>
      </c>
      <c r="J17" s="217"/>
      <c r="K17" s="236" t="s">
        <v>30</v>
      </c>
      <c r="L17" s="22">
        <v>0</v>
      </c>
      <c r="M17" s="22" t="s">
        <v>26</v>
      </c>
      <c r="N17" s="22">
        <v>2</v>
      </c>
      <c r="O17" s="236" t="s">
        <v>31</v>
      </c>
      <c r="P17" s="217">
        <f t="shared" ref="P17" si="7">IF(N17:N18="","",(N17+N18))</f>
        <v>3</v>
      </c>
      <c r="Q17" s="223"/>
      <c r="R17" s="238" t="str">
        <f>AF15</f>
        <v>FCジョカーレ</v>
      </c>
      <c r="S17" s="239"/>
      <c r="T17" s="239"/>
      <c r="U17" s="239"/>
      <c r="V17" s="135"/>
      <c r="W17" s="151" t="str">
        <f>AF17</f>
        <v>国母SS</v>
      </c>
      <c r="X17" s="152"/>
      <c r="Y17" s="152"/>
      <c r="Z17" s="152"/>
      <c r="AA17" s="153"/>
      <c r="AB17" s="164" t="str">
        <f>AF9</f>
        <v>浅川ジュニア</v>
      </c>
      <c r="AC17" s="164"/>
      <c r="AD17" s="164"/>
      <c r="AE17" s="240">
        <v>5</v>
      </c>
      <c r="AF17" s="241" t="str">
        <f>組合せ!I7</f>
        <v>国母SS</v>
      </c>
      <c r="AG17" s="241"/>
    </row>
    <row r="18" spans="1:33" ht="22.25" customHeight="1">
      <c r="A18" s="255"/>
      <c r="B18" s="258"/>
      <c r="C18" s="259"/>
      <c r="D18" s="248"/>
      <c r="E18" s="176"/>
      <c r="F18" s="176"/>
      <c r="G18" s="176"/>
      <c r="H18" s="177"/>
      <c r="I18" s="218"/>
      <c r="J18" s="146"/>
      <c r="K18" s="237"/>
      <c r="L18" s="23">
        <v>1</v>
      </c>
      <c r="M18" s="23" t="s">
        <v>26</v>
      </c>
      <c r="N18" s="23">
        <v>1</v>
      </c>
      <c r="O18" s="237"/>
      <c r="P18" s="146"/>
      <c r="Q18" s="224"/>
      <c r="R18" s="136"/>
      <c r="S18" s="179"/>
      <c r="T18" s="179"/>
      <c r="U18" s="179"/>
      <c r="V18" s="137"/>
      <c r="W18" s="154"/>
      <c r="X18" s="155"/>
      <c r="Y18" s="155"/>
      <c r="Z18" s="155"/>
      <c r="AA18" s="156"/>
      <c r="AB18" s="164"/>
      <c r="AC18" s="164"/>
      <c r="AD18" s="164"/>
      <c r="AE18" s="240"/>
      <c r="AF18" s="241"/>
      <c r="AG18" s="241"/>
    </row>
    <row r="19" spans="1:33" ht="22.25" customHeight="1">
      <c r="A19" s="261" t="s">
        <v>43</v>
      </c>
      <c r="B19" s="261"/>
      <c r="C19" s="261"/>
      <c r="D19" s="261" t="s">
        <v>169</v>
      </c>
      <c r="E19" s="261"/>
      <c r="F19" s="261"/>
      <c r="G19" s="261"/>
      <c r="H19" s="261"/>
      <c r="I19" s="261"/>
      <c r="J19" s="261"/>
      <c r="K19" s="261"/>
      <c r="L19" s="261"/>
      <c r="M19" s="26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8"/>
      <c r="AE19" s="8"/>
    </row>
    <row r="20" spans="1:33" ht="22.25" customHeight="1">
      <c r="A20" s="261"/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8"/>
      <c r="AE20" s="8"/>
    </row>
    <row r="21" spans="1:33" ht="22.25" customHeight="1">
      <c r="A21" s="262" t="s">
        <v>1</v>
      </c>
      <c r="B21" s="262"/>
      <c r="C21" s="262"/>
      <c r="D21" s="261" t="s">
        <v>6</v>
      </c>
      <c r="E21" s="261"/>
      <c r="F21" s="261"/>
      <c r="G21" s="261"/>
      <c r="H21" s="261"/>
      <c r="I21" s="261"/>
      <c r="J21" s="261"/>
      <c r="K21" s="261"/>
      <c r="L21" s="261"/>
      <c r="M21" s="80"/>
      <c r="N21" s="265" t="str">
        <f>組合せ!M3</f>
        <v>9月15日（土）
小瀬補助競技場
（国母ジョカーレ）</v>
      </c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8"/>
      <c r="AE21" s="8"/>
    </row>
    <row r="22" spans="1:33" ht="22.25" customHeight="1">
      <c r="A22" s="263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78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8"/>
      <c r="AE22" s="8"/>
    </row>
    <row r="23" spans="1:33" ht="22.25" customHeight="1">
      <c r="A23" s="209">
        <v>1</v>
      </c>
      <c r="B23" s="211">
        <v>0.5</v>
      </c>
      <c r="C23" s="212"/>
      <c r="D23" s="246" t="str">
        <f>AF15</f>
        <v>FCジョカーレ</v>
      </c>
      <c r="E23" s="247"/>
      <c r="F23" s="247"/>
      <c r="G23" s="247"/>
      <c r="H23" s="175"/>
      <c r="I23" s="216" t="str">
        <f t="shared" ref="I23" si="8">IF(L23:L24="","",(L23+L24))</f>
        <v/>
      </c>
      <c r="J23" s="217"/>
      <c r="K23" s="219" t="s">
        <v>30</v>
      </c>
      <c r="L23" s="33"/>
      <c r="M23" s="22" t="s">
        <v>26</v>
      </c>
      <c r="N23" s="33"/>
      <c r="O23" s="221" t="s">
        <v>31</v>
      </c>
      <c r="P23" s="217" t="str">
        <f t="shared" ref="P23" si="9">IF(N23:N24="","",(N23+N24))</f>
        <v/>
      </c>
      <c r="Q23" s="223"/>
      <c r="R23" s="226" t="str">
        <f>AF17</f>
        <v>国母SS</v>
      </c>
      <c r="S23" s="226"/>
      <c r="T23" s="226"/>
      <c r="U23" s="226"/>
      <c r="V23" s="226"/>
      <c r="W23" s="151" t="str">
        <f>AF11</f>
        <v>FCレックス</v>
      </c>
      <c r="X23" s="152"/>
      <c r="Y23" s="152"/>
      <c r="Z23" s="152"/>
      <c r="AA23" s="153"/>
      <c r="AB23" s="164" t="str">
        <f>AF13</f>
        <v>JAAシエロ</v>
      </c>
      <c r="AC23" s="164"/>
      <c r="AD23" s="164"/>
      <c r="AE23" s="21"/>
    </row>
    <row r="24" spans="1:33" ht="22.25" customHeight="1">
      <c r="A24" s="210"/>
      <c r="B24" s="213"/>
      <c r="C24" s="214"/>
      <c r="D24" s="248"/>
      <c r="E24" s="176"/>
      <c r="F24" s="176"/>
      <c r="G24" s="176"/>
      <c r="H24" s="177"/>
      <c r="I24" s="218"/>
      <c r="J24" s="146"/>
      <c r="K24" s="220"/>
      <c r="L24" s="34"/>
      <c r="M24" s="23" t="s">
        <v>26</v>
      </c>
      <c r="N24" s="34"/>
      <c r="O24" s="222"/>
      <c r="P24" s="146"/>
      <c r="Q24" s="224"/>
      <c r="R24" s="225"/>
      <c r="S24" s="225"/>
      <c r="T24" s="225"/>
      <c r="U24" s="225"/>
      <c r="V24" s="225"/>
      <c r="W24" s="154"/>
      <c r="X24" s="155"/>
      <c r="Y24" s="155"/>
      <c r="Z24" s="155"/>
      <c r="AA24" s="156"/>
      <c r="AB24" s="164"/>
      <c r="AC24" s="164"/>
      <c r="AD24" s="164"/>
      <c r="AE24" s="21"/>
    </row>
    <row r="25" spans="1:33" ht="22.25" customHeight="1">
      <c r="A25" s="209">
        <v>2</v>
      </c>
      <c r="B25" s="211">
        <v>0.52777777777777779</v>
      </c>
      <c r="C25" s="212"/>
      <c r="D25" s="215" t="str">
        <f>AF9</f>
        <v>浅川ジュニア</v>
      </c>
      <c r="E25" s="215"/>
      <c r="F25" s="215"/>
      <c r="G25" s="215"/>
      <c r="H25" s="215"/>
      <c r="I25" s="216" t="str">
        <f t="shared" ref="I25" si="10">IF(L25:L26="","",(L25+L26))</f>
        <v/>
      </c>
      <c r="J25" s="217"/>
      <c r="K25" s="219" t="s">
        <v>30</v>
      </c>
      <c r="L25" s="33"/>
      <c r="M25" s="22" t="s">
        <v>26</v>
      </c>
      <c r="N25" s="33"/>
      <c r="O25" s="221" t="s">
        <v>31</v>
      </c>
      <c r="P25" s="217" t="str">
        <f t="shared" ref="P25" si="11">IF(N25:N26="","",(N25+N26))</f>
        <v/>
      </c>
      <c r="Q25" s="223"/>
      <c r="R25" s="225" t="str">
        <f>AF13</f>
        <v>JAAシエロ</v>
      </c>
      <c r="S25" s="225"/>
      <c r="T25" s="225"/>
      <c r="U25" s="225"/>
      <c r="V25" s="225"/>
      <c r="W25" s="151" t="str">
        <f>AF15</f>
        <v>FCジョカーレ</v>
      </c>
      <c r="X25" s="152"/>
      <c r="Y25" s="152"/>
      <c r="Z25" s="152"/>
      <c r="AA25" s="153"/>
      <c r="AB25" s="164" t="str">
        <f>AF17</f>
        <v>国母SS</v>
      </c>
      <c r="AC25" s="164"/>
      <c r="AD25" s="164"/>
      <c r="AE25" s="21"/>
    </row>
    <row r="26" spans="1:33" ht="22.25" customHeight="1">
      <c r="A26" s="210"/>
      <c r="B26" s="213"/>
      <c r="C26" s="214"/>
      <c r="D26" s="215"/>
      <c r="E26" s="215"/>
      <c r="F26" s="215"/>
      <c r="G26" s="215"/>
      <c r="H26" s="215"/>
      <c r="I26" s="218"/>
      <c r="J26" s="146"/>
      <c r="K26" s="220"/>
      <c r="L26" s="34"/>
      <c r="M26" s="23" t="s">
        <v>26</v>
      </c>
      <c r="N26" s="34"/>
      <c r="O26" s="222"/>
      <c r="P26" s="146"/>
      <c r="Q26" s="224"/>
      <c r="R26" s="225"/>
      <c r="S26" s="225"/>
      <c r="T26" s="225"/>
      <c r="U26" s="225"/>
      <c r="V26" s="225"/>
      <c r="W26" s="154"/>
      <c r="X26" s="155"/>
      <c r="Y26" s="155"/>
      <c r="Z26" s="155"/>
      <c r="AA26" s="156"/>
      <c r="AB26" s="164"/>
      <c r="AC26" s="164"/>
      <c r="AD26" s="164"/>
      <c r="AE26" s="21"/>
    </row>
    <row r="27" spans="1:33" ht="22.25" customHeight="1">
      <c r="A27" s="209">
        <v>3</v>
      </c>
      <c r="B27" s="211">
        <v>0.55555555555555558</v>
      </c>
      <c r="C27" s="212"/>
      <c r="D27" s="215" t="str">
        <f>AF11</f>
        <v>FCレックス</v>
      </c>
      <c r="E27" s="215"/>
      <c r="F27" s="215"/>
      <c r="G27" s="215"/>
      <c r="H27" s="215"/>
      <c r="I27" s="216" t="str">
        <f t="shared" ref="I27" si="12">IF(L27:L28="","",(L27+L28))</f>
        <v/>
      </c>
      <c r="J27" s="217"/>
      <c r="K27" s="219" t="s">
        <v>30</v>
      </c>
      <c r="L27" s="33"/>
      <c r="M27" s="22" t="s">
        <v>26</v>
      </c>
      <c r="N27" s="33"/>
      <c r="O27" s="221" t="s">
        <v>31</v>
      </c>
      <c r="P27" s="217" t="str">
        <f t="shared" ref="P27" si="13">IF(N27:N28="","",(N27+N28))</f>
        <v/>
      </c>
      <c r="Q27" s="223"/>
      <c r="R27" s="225" t="str">
        <f>AF17</f>
        <v>国母SS</v>
      </c>
      <c r="S27" s="225"/>
      <c r="T27" s="225"/>
      <c r="U27" s="225"/>
      <c r="V27" s="225"/>
      <c r="W27" s="151" t="str">
        <f>AF13</f>
        <v>JAAシエロ</v>
      </c>
      <c r="X27" s="152"/>
      <c r="Y27" s="152"/>
      <c r="Z27" s="152"/>
      <c r="AA27" s="153"/>
      <c r="AB27" s="164" t="str">
        <f>AF9</f>
        <v>浅川ジュニア</v>
      </c>
      <c r="AC27" s="164"/>
      <c r="AD27" s="164"/>
      <c r="AE27" s="21"/>
    </row>
    <row r="28" spans="1:33" ht="22.25" customHeight="1">
      <c r="A28" s="210"/>
      <c r="B28" s="213"/>
      <c r="C28" s="214"/>
      <c r="D28" s="215"/>
      <c r="E28" s="215"/>
      <c r="F28" s="215"/>
      <c r="G28" s="215"/>
      <c r="H28" s="215"/>
      <c r="I28" s="218"/>
      <c r="J28" s="146"/>
      <c r="K28" s="220"/>
      <c r="L28" s="34"/>
      <c r="M28" s="23" t="s">
        <v>26</v>
      </c>
      <c r="N28" s="34"/>
      <c r="O28" s="222"/>
      <c r="P28" s="146"/>
      <c r="Q28" s="224"/>
      <c r="R28" s="225"/>
      <c r="S28" s="225"/>
      <c r="T28" s="225"/>
      <c r="U28" s="225"/>
      <c r="V28" s="225"/>
      <c r="W28" s="154"/>
      <c r="X28" s="155"/>
      <c r="Y28" s="155"/>
      <c r="Z28" s="155"/>
      <c r="AA28" s="156"/>
      <c r="AB28" s="164"/>
      <c r="AC28" s="164"/>
      <c r="AD28" s="164"/>
      <c r="AE28" s="21"/>
    </row>
    <row r="29" spans="1:33" ht="22.25" customHeight="1">
      <c r="A29" s="209">
        <v>4</v>
      </c>
      <c r="B29" s="211">
        <v>0.58333333333333337</v>
      </c>
      <c r="C29" s="212"/>
      <c r="D29" s="215" t="str">
        <f>AF9</f>
        <v>浅川ジュニア</v>
      </c>
      <c r="E29" s="215"/>
      <c r="F29" s="215"/>
      <c r="G29" s="215"/>
      <c r="H29" s="215"/>
      <c r="I29" s="216" t="str">
        <f t="shared" ref="I29" si="14">IF(L29:L30="","",(L29+L30))</f>
        <v/>
      </c>
      <c r="J29" s="217"/>
      <c r="K29" s="219" t="s">
        <v>30</v>
      </c>
      <c r="L29" s="33"/>
      <c r="M29" s="22" t="s">
        <v>26</v>
      </c>
      <c r="N29" s="33"/>
      <c r="O29" s="221" t="s">
        <v>31</v>
      </c>
      <c r="P29" s="217" t="str">
        <f t="shared" ref="P29" si="15">IF(N29:N30="","",(N29+N30))</f>
        <v/>
      </c>
      <c r="Q29" s="223"/>
      <c r="R29" s="225" t="str">
        <f>AF15</f>
        <v>FCジョカーレ</v>
      </c>
      <c r="S29" s="225"/>
      <c r="T29" s="225"/>
      <c r="U29" s="225"/>
      <c r="V29" s="225"/>
      <c r="W29" s="151" t="str">
        <f>AF17</f>
        <v>国母SS</v>
      </c>
      <c r="X29" s="152"/>
      <c r="Y29" s="152"/>
      <c r="Z29" s="152"/>
      <c r="AA29" s="153"/>
      <c r="AB29" s="164" t="str">
        <f>AF11</f>
        <v>FCレックス</v>
      </c>
      <c r="AC29" s="164"/>
      <c r="AD29" s="164"/>
      <c r="AE29" s="21"/>
    </row>
    <row r="30" spans="1:33" ht="22.25" customHeight="1">
      <c r="A30" s="210"/>
      <c r="B30" s="213"/>
      <c r="C30" s="214"/>
      <c r="D30" s="215"/>
      <c r="E30" s="215"/>
      <c r="F30" s="215"/>
      <c r="G30" s="215"/>
      <c r="H30" s="215"/>
      <c r="I30" s="218"/>
      <c r="J30" s="146"/>
      <c r="K30" s="220"/>
      <c r="L30" s="34"/>
      <c r="M30" s="23" t="s">
        <v>26</v>
      </c>
      <c r="N30" s="34"/>
      <c r="O30" s="222"/>
      <c r="P30" s="146"/>
      <c r="Q30" s="224"/>
      <c r="R30" s="225"/>
      <c r="S30" s="225"/>
      <c r="T30" s="225"/>
      <c r="U30" s="225"/>
      <c r="V30" s="225"/>
      <c r="W30" s="154"/>
      <c r="X30" s="155"/>
      <c r="Y30" s="155"/>
      <c r="Z30" s="155"/>
      <c r="AA30" s="156"/>
      <c r="AB30" s="164"/>
      <c r="AC30" s="164"/>
      <c r="AD30" s="164"/>
      <c r="AE30" s="21"/>
    </row>
    <row r="31" spans="1:33" ht="22.25" customHeight="1">
      <c r="A31" s="209">
        <v>5</v>
      </c>
      <c r="B31" s="211">
        <v>0.61111111111111105</v>
      </c>
      <c r="C31" s="212"/>
      <c r="D31" s="215" t="str">
        <f>AF11</f>
        <v>FCレックス</v>
      </c>
      <c r="E31" s="215"/>
      <c r="F31" s="215"/>
      <c r="G31" s="215"/>
      <c r="H31" s="215"/>
      <c r="I31" s="216" t="str">
        <f t="shared" ref="I31" si="16">IF(L31:L32="","",(L31+L32))</f>
        <v/>
      </c>
      <c r="J31" s="217"/>
      <c r="K31" s="219" t="s">
        <v>30</v>
      </c>
      <c r="L31" s="33"/>
      <c r="M31" s="22" t="s">
        <v>26</v>
      </c>
      <c r="N31" s="33"/>
      <c r="O31" s="221" t="s">
        <v>31</v>
      </c>
      <c r="P31" s="217" t="str">
        <f t="shared" ref="P31" si="17">IF(N31:N32="","",(N31+N32))</f>
        <v/>
      </c>
      <c r="Q31" s="223"/>
      <c r="R31" s="225" t="str">
        <f>AF13</f>
        <v>JAAシエロ</v>
      </c>
      <c r="S31" s="225"/>
      <c r="T31" s="225"/>
      <c r="U31" s="225"/>
      <c r="V31" s="225"/>
      <c r="W31" s="151" t="str">
        <f>AF9</f>
        <v>浅川ジュニア</v>
      </c>
      <c r="X31" s="152"/>
      <c r="Y31" s="152"/>
      <c r="Z31" s="152"/>
      <c r="AA31" s="153"/>
      <c r="AB31" s="164" t="str">
        <f>AF15</f>
        <v>FCジョカーレ</v>
      </c>
      <c r="AC31" s="164"/>
      <c r="AD31" s="164"/>
      <c r="AE31" s="21"/>
    </row>
    <row r="32" spans="1:33" ht="22.25" customHeight="1">
      <c r="A32" s="210"/>
      <c r="B32" s="213"/>
      <c r="C32" s="214"/>
      <c r="D32" s="215"/>
      <c r="E32" s="215"/>
      <c r="F32" s="215"/>
      <c r="G32" s="215"/>
      <c r="H32" s="215"/>
      <c r="I32" s="218"/>
      <c r="J32" s="146"/>
      <c r="K32" s="220"/>
      <c r="L32" s="34"/>
      <c r="M32" s="23" t="s">
        <v>26</v>
      </c>
      <c r="N32" s="34"/>
      <c r="O32" s="222"/>
      <c r="P32" s="146"/>
      <c r="Q32" s="224"/>
      <c r="R32" s="225"/>
      <c r="S32" s="225"/>
      <c r="T32" s="225"/>
      <c r="U32" s="225"/>
      <c r="V32" s="225"/>
      <c r="W32" s="154"/>
      <c r="X32" s="155"/>
      <c r="Y32" s="155"/>
      <c r="Z32" s="155"/>
      <c r="AA32" s="156"/>
      <c r="AB32" s="164"/>
      <c r="AC32" s="164"/>
      <c r="AD32" s="164"/>
      <c r="AE32" s="21"/>
    </row>
    <row r="34" spans="2:29" ht="14.25">
      <c r="B34" s="26"/>
      <c r="C34" s="18"/>
      <c r="D34" s="35"/>
      <c r="E34" s="35"/>
      <c r="F34" s="35"/>
      <c r="G34" s="35"/>
      <c r="H34" s="35"/>
      <c r="I34" s="36"/>
      <c r="J34" s="36"/>
      <c r="K34" s="37"/>
      <c r="L34" s="4"/>
      <c r="M34" s="25"/>
      <c r="N34" s="4"/>
      <c r="O34" s="26"/>
      <c r="P34" s="38"/>
      <c r="Q34" s="39"/>
      <c r="R34" s="40"/>
      <c r="S34" s="40"/>
      <c r="T34" s="40"/>
      <c r="U34" s="40"/>
      <c r="V34" s="40"/>
      <c r="W34" s="21"/>
      <c r="X34" s="21"/>
      <c r="Y34" s="21"/>
      <c r="Z34" s="21"/>
      <c r="AA34" s="21"/>
      <c r="AB34" s="21"/>
      <c r="AC34" s="21"/>
    </row>
    <row r="35" spans="2:29" ht="14.25">
      <c r="B35" s="26"/>
      <c r="C35" s="31"/>
      <c r="D35" s="29"/>
      <c r="E35" s="29"/>
      <c r="F35" s="29"/>
      <c r="G35" s="29"/>
      <c r="H35" s="29"/>
      <c r="K35" s="31"/>
      <c r="M35" s="32"/>
      <c r="O35" s="31"/>
      <c r="P35" s="30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41"/>
      <c r="AC35" s="41"/>
    </row>
    <row r="36" spans="2:29" ht="13.5" customHeight="1">
      <c r="B36" s="26"/>
      <c r="C36" s="27"/>
      <c r="D36" s="28"/>
      <c r="E36" s="29"/>
      <c r="F36" s="29"/>
      <c r="G36" s="29"/>
      <c r="H36" s="29"/>
      <c r="I36" s="30"/>
      <c r="K36" s="31"/>
      <c r="M36" s="32"/>
      <c r="O36" s="31"/>
      <c r="P36" s="30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</row>
    <row r="37" spans="2:29" ht="14.25">
      <c r="B37" s="26"/>
      <c r="C37" s="42"/>
      <c r="D37" s="43"/>
      <c r="E37" s="41"/>
      <c r="F37" s="41"/>
      <c r="G37" s="41"/>
      <c r="H37" s="41"/>
      <c r="I37" s="44"/>
      <c r="J37" s="45"/>
      <c r="K37" s="46"/>
      <c r="M37" s="32"/>
      <c r="O37" s="31"/>
      <c r="P37" s="47"/>
      <c r="Q37" s="48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</row>
    <row r="38" spans="2:29" ht="14.25">
      <c r="B38" s="26"/>
      <c r="C38" s="53"/>
      <c r="D38" s="41"/>
      <c r="E38" s="41"/>
      <c r="F38" s="41"/>
      <c r="G38" s="41"/>
      <c r="H38" s="41"/>
      <c r="I38" s="45"/>
      <c r="J38" s="45"/>
      <c r="K38" s="46"/>
      <c r="M38" s="32"/>
      <c r="O38" s="31"/>
      <c r="P38" s="47"/>
      <c r="Q38" s="48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</row>
    <row r="39" spans="2:29" ht="14.25">
      <c r="B39" s="26"/>
      <c r="C39" s="42"/>
      <c r="D39" s="43"/>
      <c r="E39" s="41"/>
      <c r="F39" s="41"/>
      <c r="G39" s="41"/>
      <c r="H39" s="41"/>
      <c r="I39" s="44"/>
      <c r="J39" s="45"/>
      <c r="K39" s="46"/>
      <c r="M39" s="32"/>
      <c r="O39" s="31"/>
      <c r="P39" s="47"/>
      <c r="Q39" s="48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</row>
    <row r="40" spans="2:29" ht="14.25">
      <c r="B40" s="26"/>
      <c r="C40" s="53"/>
      <c r="D40" s="41"/>
      <c r="E40" s="41"/>
      <c r="F40" s="41"/>
      <c r="G40" s="41"/>
      <c r="H40" s="41"/>
      <c r="I40" s="45"/>
      <c r="J40" s="45"/>
      <c r="K40" s="46"/>
      <c r="M40" s="32"/>
      <c r="O40" s="31"/>
      <c r="P40" s="47"/>
      <c r="Q40" s="48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</row>
  </sheetData>
  <mergeCells count="135">
    <mergeCell ref="A1:AD2"/>
    <mergeCell ref="A3:C4"/>
    <mergeCell ref="D3:M4"/>
    <mergeCell ref="N3:AC4"/>
    <mergeCell ref="A5:C6"/>
    <mergeCell ref="D5:G6"/>
    <mergeCell ref="H5:L6"/>
    <mergeCell ref="N5:AC6"/>
    <mergeCell ref="A7:A8"/>
    <mergeCell ref="B7:C8"/>
    <mergeCell ref="D7:V8"/>
    <mergeCell ref="W7:AA8"/>
    <mergeCell ref="AB7:AD8"/>
    <mergeCell ref="A9:A10"/>
    <mergeCell ref="B9:C10"/>
    <mergeCell ref="D9:H10"/>
    <mergeCell ref="I9:J10"/>
    <mergeCell ref="K9:K10"/>
    <mergeCell ref="AF9:AF10"/>
    <mergeCell ref="AG9:AG10"/>
    <mergeCell ref="A11:A12"/>
    <mergeCell ref="B11:C12"/>
    <mergeCell ref="D11:H12"/>
    <mergeCell ref="I11:J12"/>
    <mergeCell ref="K11:K12"/>
    <mergeCell ref="O11:O12"/>
    <mergeCell ref="P11:Q12"/>
    <mergeCell ref="R11:V12"/>
    <mergeCell ref="O9:O10"/>
    <mergeCell ref="P9:Q10"/>
    <mergeCell ref="R9:V10"/>
    <mergeCell ref="W9:AA10"/>
    <mergeCell ref="AB9:AD10"/>
    <mergeCell ref="AE9:AE10"/>
    <mergeCell ref="W11:AA12"/>
    <mergeCell ref="AB11:AD12"/>
    <mergeCell ref="AE11:AE12"/>
    <mergeCell ref="O13:O14"/>
    <mergeCell ref="P13:Q14"/>
    <mergeCell ref="R13:V14"/>
    <mergeCell ref="AF11:AF12"/>
    <mergeCell ref="AG11:AG12"/>
    <mergeCell ref="A13:A14"/>
    <mergeCell ref="B13:C14"/>
    <mergeCell ref="D13:H14"/>
    <mergeCell ref="I13:J14"/>
    <mergeCell ref="K13:K14"/>
    <mergeCell ref="AF13:AF14"/>
    <mergeCell ref="AG13:AG14"/>
    <mergeCell ref="W13:AA14"/>
    <mergeCell ref="AB13:AD14"/>
    <mergeCell ref="AE13:AE14"/>
    <mergeCell ref="W15:AA16"/>
    <mergeCell ref="AB15:AD16"/>
    <mergeCell ref="AE15:AE16"/>
    <mergeCell ref="AF15:AF16"/>
    <mergeCell ref="AG15:AG16"/>
    <mergeCell ref="A17:A18"/>
    <mergeCell ref="B17:C18"/>
    <mergeCell ref="D17:H18"/>
    <mergeCell ref="I17:J18"/>
    <mergeCell ref="K17:K18"/>
    <mergeCell ref="AF17:AF18"/>
    <mergeCell ref="AG17:AG18"/>
    <mergeCell ref="AE17:AE18"/>
    <mergeCell ref="A15:A16"/>
    <mergeCell ref="B15:C16"/>
    <mergeCell ref="D15:H16"/>
    <mergeCell ref="I15:J16"/>
    <mergeCell ref="K15:K16"/>
    <mergeCell ref="O15:O16"/>
    <mergeCell ref="P15:Q16"/>
    <mergeCell ref="R15:V16"/>
    <mergeCell ref="A19:C20"/>
    <mergeCell ref="D19:M20"/>
    <mergeCell ref="N19:AC20"/>
    <mergeCell ref="A21:C22"/>
    <mergeCell ref="D21:G22"/>
    <mergeCell ref="H21:L22"/>
    <mergeCell ref="N21:AC22"/>
    <mergeCell ref="O17:O18"/>
    <mergeCell ref="P17:Q18"/>
    <mergeCell ref="R17:V18"/>
    <mergeCell ref="W17:AA18"/>
    <mergeCell ref="AB17:AD18"/>
    <mergeCell ref="AB23:AD24"/>
    <mergeCell ref="A25:A26"/>
    <mergeCell ref="B25:C26"/>
    <mergeCell ref="D25:H26"/>
    <mergeCell ref="I25:J26"/>
    <mergeCell ref="K25:K26"/>
    <mergeCell ref="O25:O26"/>
    <mergeCell ref="A23:A24"/>
    <mergeCell ref="B23:C24"/>
    <mergeCell ref="D23:H24"/>
    <mergeCell ref="I23:J24"/>
    <mergeCell ref="K23:K24"/>
    <mergeCell ref="O23:O24"/>
    <mergeCell ref="P25:Q26"/>
    <mergeCell ref="R25:V26"/>
    <mergeCell ref="W25:AA26"/>
    <mergeCell ref="AB25:AD26"/>
    <mergeCell ref="I27:J28"/>
    <mergeCell ref="K27:K28"/>
    <mergeCell ref="O27:O28"/>
    <mergeCell ref="P27:Q28"/>
    <mergeCell ref="R27:V28"/>
    <mergeCell ref="W27:AA28"/>
    <mergeCell ref="P23:Q24"/>
    <mergeCell ref="R23:V24"/>
    <mergeCell ref="W23:AA24"/>
    <mergeCell ref="AB27:AD28"/>
    <mergeCell ref="A29:A30"/>
    <mergeCell ref="B29:C30"/>
    <mergeCell ref="D29:H30"/>
    <mergeCell ref="I29:J30"/>
    <mergeCell ref="K29:K30"/>
    <mergeCell ref="O29:O30"/>
    <mergeCell ref="P31:Q32"/>
    <mergeCell ref="R31:V32"/>
    <mergeCell ref="W31:AA32"/>
    <mergeCell ref="AB31:AD32"/>
    <mergeCell ref="P29:Q30"/>
    <mergeCell ref="R29:V30"/>
    <mergeCell ref="W29:AA30"/>
    <mergeCell ref="AB29:AD30"/>
    <mergeCell ref="A31:A32"/>
    <mergeCell ref="B31:C32"/>
    <mergeCell ref="D31:H32"/>
    <mergeCell ref="I31:J32"/>
    <mergeCell ref="K31:K32"/>
    <mergeCell ref="O31:O32"/>
    <mergeCell ref="A27:A28"/>
    <mergeCell ref="B27:C28"/>
    <mergeCell ref="D27:H28"/>
  </mergeCells>
  <phoneticPr fontId="1"/>
  <pageMargins left="0.59055118110236227" right="0.59055118110236227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参加チーム</vt:lpstr>
      <vt:lpstr>組合せ</vt:lpstr>
      <vt:lpstr>星取表印刷用</vt:lpstr>
      <vt:lpstr>星取表</vt:lpstr>
      <vt:lpstr>①②A</vt:lpstr>
      <vt:lpstr>①②B</vt:lpstr>
      <vt:lpstr>①②C</vt:lpstr>
      <vt:lpstr>①②D</vt:lpstr>
      <vt:lpstr>①②E</vt:lpstr>
      <vt:lpstr>①②F</vt:lpstr>
      <vt:lpstr>①②G</vt:lpstr>
      <vt:lpstr>①②H</vt:lpstr>
      <vt:lpstr>Sheet1</vt:lpstr>
      <vt:lpstr>①②A!Print_Area</vt:lpstr>
      <vt:lpstr>①②B!Print_Area</vt:lpstr>
      <vt:lpstr>①②C!Print_Area</vt:lpstr>
      <vt:lpstr>①②D!Print_Area</vt:lpstr>
      <vt:lpstr>①②E!Print_Area</vt:lpstr>
      <vt:lpstr>①②F!Print_Area</vt:lpstr>
      <vt:lpstr>①②G!Print_Area</vt:lpstr>
      <vt:lpstr>①②H!Print_Area</vt:lpstr>
      <vt:lpstr>参加チーム!Print_Area</vt:lpstr>
      <vt:lpstr>星取表!Print_Area</vt:lpstr>
      <vt:lpstr>星取表印刷用!Print_Area</vt:lpstr>
      <vt:lpstr>組合せ!Print_Area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鈴木和幸</dc:creator>
  <cp:lastModifiedBy>鈴木和幸</cp:lastModifiedBy>
  <cp:lastPrinted>2018-09-14T21:48:22Z</cp:lastPrinted>
  <dcterms:created xsi:type="dcterms:W3CDTF">2018-05-08T06:23:23Z</dcterms:created>
  <dcterms:modified xsi:type="dcterms:W3CDTF">2018-09-14T21:49:18Z</dcterms:modified>
</cp:coreProperties>
</file>